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Feuille de résultat" sheetId="1" r:id="rId1"/>
    <sheet name="BD Licence 2018" sheetId="2" r:id="rId2"/>
    <sheet name="TC Granges" sheetId="3" r:id="rId3"/>
    <sheet name="TC Leuk-Susten" sheetId="4" r:id="rId4"/>
    <sheet name="TC Monthey" sheetId="5" r:id="rId5"/>
    <sheet name="RTG TC Simplon" sheetId="6" r:id="rId6"/>
    <sheet name="TC Sierre " sheetId="7" r:id="rId7"/>
    <sheet name="TC Valère" sheetId="8" r:id="rId8"/>
  </sheets>
  <definedNames>
    <definedName name="_xlnm._FilterDatabase" localSheetId="1" hidden="1">'BD Licence 2018'!$A$1:$H$70</definedName>
    <definedName name="_xlnm._FilterDatabase" localSheetId="5" hidden="1">'RTG TC Simplon'!$A$1:$I$26</definedName>
    <definedName name="_xlnm._FilterDatabase" localSheetId="2" hidden="1">'TC Granges'!$A$1:$I$25</definedName>
    <definedName name="_xlnm._FilterDatabase" localSheetId="3" hidden="1">'TC Leuk-Susten'!$A$1:$I$63</definedName>
    <definedName name="_xlnm._FilterDatabase" localSheetId="4" hidden="1">'TC Monthey'!$A$1:$I$36</definedName>
    <definedName name="_xlnm._FilterDatabase" localSheetId="6" hidden="1">'TC Sierre '!$A$1:$I$41</definedName>
    <definedName name="_xlnm._FilterDatabase" localSheetId="7" hidden="1">'TC Valère'!$A$1:$I$51</definedName>
    <definedName name="_xlnm.Print_Area" localSheetId="0">'Feuille de résultat'!$A$4:$K$37</definedName>
  </definedNames>
  <calcPr fullCalcOnLoad="1"/>
</workbook>
</file>

<file path=xl/sharedStrings.xml><?xml version="1.0" encoding="utf-8"?>
<sst xmlns="http://schemas.openxmlformats.org/spreadsheetml/2006/main" count="1870" uniqueCount="671">
  <si>
    <t>Date</t>
  </si>
  <si>
    <t>No de club</t>
  </si>
  <si>
    <t>Nom du club</t>
  </si>
  <si>
    <t>Nombre de point</t>
  </si>
  <si>
    <t>Nombre de set</t>
  </si>
  <si>
    <t>Nombre de jeu</t>
  </si>
  <si>
    <t>No du club</t>
  </si>
  <si>
    <t>Club local</t>
  </si>
  <si>
    <t>Club visiteur</t>
  </si>
  <si>
    <t>Discipline</t>
  </si>
  <si>
    <t>Equipe</t>
  </si>
  <si>
    <t>No de licence</t>
  </si>
  <si>
    <t>Nom Prénom</t>
  </si>
  <si>
    <t>Class.</t>
  </si>
  <si>
    <t>Résultat</t>
  </si>
  <si>
    <t>Gagné w.o.</t>
  </si>
  <si>
    <t>Local</t>
  </si>
  <si>
    <t>Visiteur</t>
  </si>
  <si>
    <t>Double Dames</t>
  </si>
  <si>
    <t>Double Messieurs</t>
  </si>
  <si>
    <t>Double Mixtes</t>
  </si>
  <si>
    <t>Nom du capitaine de l'équipe local :</t>
  </si>
  <si>
    <t>Nom du capitaine de l'équipe visiteuse :</t>
  </si>
  <si>
    <t>TC Granges</t>
  </si>
  <si>
    <t>Veuillez transmettre la feuille de résultat enregistrée à l'adresse e-mail : locatjc@gmail.com dans les meilleurs délais.</t>
  </si>
  <si>
    <t>Nom</t>
  </si>
  <si>
    <t>class.</t>
  </si>
  <si>
    <t>class. valeur</t>
  </si>
  <si>
    <t>AK</t>
  </si>
  <si>
    <t>ST</t>
  </si>
  <si>
    <t>Club</t>
  </si>
  <si>
    <t>A</t>
  </si>
  <si>
    <t>103.56.201.0</t>
  </si>
  <si>
    <t>Adams Michael</t>
  </si>
  <si>
    <t>55+</t>
  </si>
  <si>
    <t>103.61.823.0</t>
  </si>
  <si>
    <t>Adams Anyes</t>
  </si>
  <si>
    <t>50+</t>
  </si>
  <si>
    <t>70+</t>
  </si>
  <si>
    <t>105.51.660.0</t>
  </si>
  <si>
    <t>Aguilar Liliane</t>
  </si>
  <si>
    <t>60+</t>
  </si>
  <si>
    <t>80+</t>
  </si>
  <si>
    <t>129.65.803.0</t>
  </si>
  <si>
    <t>Bagnoud Christiane</t>
  </si>
  <si>
    <t>75+</t>
  </si>
  <si>
    <t>65+</t>
  </si>
  <si>
    <t>190.60.603.0</t>
  </si>
  <si>
    <t>Bonvin Suzanne</t>
  </si>
  <si>
    <t>236.54.201.0</t>
  </si>
  <si>
    <t>Burgener Bernard</t>
  </si>
  <si>
    <t>260.60.476.0</t>
  </si>
  <si>
    <t>Chabbey Gabriel</t>
  </si>
  <si>
    <t>268.66.754.0</t>
  </si>
  <si>
    <t>283.53.835.0</t>
  </si>
  <si>
    <t>Dessimoz Magda</t>
  </si>
  <si>
    <t>296.51.814.0</t>
  </si>
  <si>
    <t>Dupuis Liliane</t>
  </si>
  <si>
    <t>300.57.210.1</t>
  </si>
  <si>
    <t>Ebener René</t>
  </si>
  <si>
    <t>333.49.813.0</t>
  </si>
  <si>
    <t>Favre Claudine</t>
  </si>
  <si>
    <t>354.56.777.0</t>
  </si>
  <si>
    <t>Fournier Marije</t>
  </si>
  <si>
    <t>376.44.342.0</t>
  </si>
  <si>
    <t>Gaillard Paul-Henri</t>
  </si>
  <si>
    <t>383.55.404.0</t>
  </si>
  <si>
    <t>407.60.267.0</t>
  </si>
  <si>
    <t>Grandjean Pierre-Olivier</t>
  </si>
  <si>
    <t>410.50.254.0</t>
  </si>
  <si>
    <t>Grichting Robert</t>
  </si>
  <si>
    <t>421.39.820.0</t>
  </si>
  <si>
    <t>Guigoz Françoise</t>
  </si>
  <si>
    <t>613.63.702.0</t>
  </si>
  <si>
    <t>Lorenzini Manuella</t>
  </si>
  <si>
    <t>651.52.534.0</t>
  </si>
  <si>
    <t>Micheloud Marylène</t>
  </si>
  <si>
    <t>656.58.372.0</t>
  </si>
  <si>
    <t>Moix Bernard</t>
  </si>
  <si>
    <t>676.60.473.0</t>
  </si>
  <si>
    <t>Nanzer Daniel</t>
  </si>
  <si>
    <t>707.62.858.0</t>
  </si>
  <si>
    <t>Pernet Astrid</t>
  </si>
  <si>
    <t>708.41.286.0</t>
  </si>
  <si>
    <t>Perruchoud Guy</t>
  </si>
  <si>
    <t>713.64.315.0</t>
  </si>
  <si>
    <t>718.56.575.0</t>
  </si>
  <si>
    <t>Pizzino Danielle</t>
  </si>
  <si>
    <t>779.37.457.0</t>
  </si>
  <si>
    <t>835.65.386.0</t>
  </si>
  <si>
    <t>Schucan Fadri</t>
  </si>
  <si>
    <t>848.50.424.0</t>
  </si>
  <si>
    <t>Schwestermann Marcel</t>
  </si>
  <si>
    <t>881.50.268.0</t>
  </si>
  <si>
    <t>Theytaz William</t>
  </si>
  <si>
    <t>885.49.402.0</t>
  </si>
  <si>
    <t>924.54.359.0</t>
  </si>
  <si>
    <t>S</t>
  </si>
  <si>
    <t>170.62.637.0</t>
  </si>
  <si>
    <t>Biner Maud</t>
  </si>
  <si>
    <t>Coppey Béatrice</t>
  </si>
  <si>
    <t>293.50.569.0</t>
  </si>
  <si>
    <t>Duc Christiane</t>
  </si>
  <si>
    <t>Gaudin Jean-Pierre</t>
  </si>
  <si>
    <t>Pfefferlé Jean-François</t>
  </si>
  <si>
    <t>Savioz Bernard-Félix</t>
  </si>
  <si>
    <t>Tichelli Roméo</t>
  </si>
  <si>
    <t>Vuignier Noël</t>
  </si>
  <si>
    <t>Interseniors</t>
  </si>
  <si>
    <t>NC</t>
  </si>
  <si>
    <t>118.63.742.0</t>
  </si>
  <si>
    <t>Antille Genevieve</t>
  </si>
  <si>
    <t>118.47.829.0</t>
  </si>
  <si>
    <t>Antille Lies</t>
  </si>
  <si>
    <t>118.52.492.0</t>
  </si>
  <si>
    <t>Antille Michel</t>
  </si>
  <si>
    <t>155.51.517.0</t>
  </si>
  <si>
    <t>Berchtold Rose Marie</t>
  </si>
  <si>
    <t>161.38.311.0</t>
  </si>
  <si>
    <t>Berthod Gilbert</t>
  </si>
  <si>
    <t>161.39.430.0</t>
  </si>
  <si>
    <t>Berthod Marcel</t>
  </si>
  <si>
    <t>162.53.674.0</t>
  </si>
  <si>
    <t>Besse Rose - Marie</t>
  </si>
  <si>
    <t>190.50.836.0</t>
  </si>
  <si>
    <t>Bonvin Marie - Noelle</t>
  </si>
  <si>
    <t>202.57.201.0</t>
  </si>
  <si>
    <t>Brandi Remo</t>
  </si>
  <si>
    <t>224.54.168.0</t>
  </si>
  <si>
    <t>Bruttin Patrice</t>
  </si>
  <si>
    <t>280.53.788.0</t>
  </si>
  <si>
    <t>Delacombaz Ariane</t>
  </si>
  <si>
    <t>280.52.150.0</t>
  </si>
  <si>
    <t>Delacombaz Jacques</t>
  </si>
  <si>
    <t>280.46.884.0</t>
  </si>
  <si>
    <t>Dellberg Fischler Ursula</t>
  </si>
  <si>
    <t>315.50.222.0</t>
  </si>
  <si>
    <t>Emery Georges</t>
  </si>
  <si>
    <t>315.43.406.0</t>
  </si>
  <si>
    <t>Emporio Bernard</t>
  </si>
  <si>
    <t>342.51.117.0</t>
  </si>
  <si>
    <t>Fischler Bernhard</t>
  </si>
  <si>
    <t>559.50.625.0</t>
  </si>
  <si>
    <t>Kotarski Michèle</t>
  </si>
  <si>
    <t>636.51.884.0</t>
  </si>
  <si>
    <t>Mathieu Marie Jo</t>
  </si>
  <si>
    <t>658.47.717.0</t>
  </si>
  <si>
    <t>Monnet Marie-Claire</t>
  </si>
  <si>
    <t>821.50.352.0</t>
  </si>
  <si>
    <t>Schmid Jean Pierre</t>
  </si>
  <si>
    <t>827.49.316.0</t>
  </si>
  <si>
    <t>Schneller Martin</t>
  </si>
  <si>
    <t>836.39.260.0</t>
  </si>
  <si>
    <t>Schulte Ulrich</t>
  </si>
  <si>
    <t>877.50.581.0</t>
  </si>
  <si>
    <t>Tavelli Majo</t>
  </si>
  <si>
    <t>909.48.723.0</t>
  </si>
  <si>
    <t>Vaucher De La Croix Monika</t>
  </si>
  <si>
    <t>916.52.340.0</t>
  </si>
  <si>
    <t>Vogel François</t>
  </si>
  <si>
    <t>977.53.814.0</t>
  </si>
  <si>
    <t>Zanoli Lina</t>
  </si>
  <si>
    <t>991.51.606.0</t>
  </si>
  <si>
    <t>Zufferey Romaine</t>
  </si>
  <si>
    <t>Trop bien classé</t>
  </si>
  <si>
    <t>Nombre</t>
  </si>
  <si>
    <t>106.47.235.0</t>
  </si>
  <si>
    <t>108.46.119.0</t>
  </si>
  <si>
    <t>Allegro Félix</t>
  </si>
  <si>
    <t>251.63.266.0</t>
  </si>
  <si>
    <t>Caloz Jean-Jacques</t>
  </si>
  <si>
    <t>253.65.364.0</t>
  </si>
  <si>
    <t>Cangiano Gérard</t>
  </si>
  <si>
    <t>268.51.692.0</t>
  </si>
  <si>
    <t>Constantin Gilberte</t>
  </si>
  <si>
    <t>268.43.250.0</t>
  </si>
  <si>
    <t>Constantin Jean</t>
  </si>
  <si>
    <t>268.48.475.0</t>
  </si>
  <si>
    <t>Constantin Paul-Albert</t>
  </si>
  <si>
    <t>293.56.551.0</t>
  </si>
  <si>
    <t>Duc Dia Nicole</t>
  </si>
  <si>
    <t>333.56.276.0</t>
  </si>
  <si>
    <t>Favre Patrice</t>
  </si>
  <si>
    <t>333.53.538.0</t>
  </si>
  <si>
    <t>Favre Simone</t>
  </si>
  <si>
    <t>350.62.306.0</t>
  </si>
  <si>
    <t>Follonier Jean-Luc</t>
  </si>
  <si>
    <t>517.64.117.0</t>
  </si>
  <si>
    <t>Jorge Caldas</t>
  </si>
  <si>
    <t>639.59.887.0</t>
  </si>
  <si>
    <t>Mayor Nicole</t>
  </si>
  <si>
    <t>641.65.191.0</t>
  </si>
  <si>
    <t>Meier Andreas</t>
  </si>
  <si>
    <t>707.49.814.0</t>
  </si>
  <si>
    <t>Peronetti Anne-Marie</t>
  </si>
  <si>
    <t>997.65.173.0</t>
  </si>
  <si>
    <t>Zwahlen Stéphane</t>
  </si>
  <si>
    <t>X</t>
  </si>
  <si>
    <t>Date à saisir</t>
  </si>
  <si>
    <t>105.54.457.0</t>
  </si>
  <si>
    <t>Agostini Patrick</t>
  </si>
  <si>
    <t>323.59.587.0</t>
  </si>
  <si>
    <t>Etter Emilienne</t>
  </si>
  <si>
    <t>659.60.259.0</t>
  </si>
  <si>
    <t>Montani Bruno</t>
  </si>
  <si>
    <t>779.52.648.0</t>
  </si>
  <si>
    <t>Savoy Maria</t>
  </si>
  <si>
    <t>118.56.155.0</t>
  </si>
  <si>
    <t>Antille Daniel</t>
  </si>
  <si>
    <t>209.67.891.0</t>
  </si>
  <si>
    <t>Briguet Géraldine</t>
  </si>
  <si>
    <t>297.67.260.0</t>
  </si>
  <si>
    <t>Durret Laurent</t>
  </si>
  <si>
    <t>383.67.575.0</t>
  </si>
  <si>
    <t>Gaudin Isabelle</t>
  </si>
  <si>
    <t>439.67.244.0</t>
  </si>
  <si>
    <t>Hannaerts Olivier</t>
  </si>
  <si>
    <t>634.67.291.0</t>
  </si>
  <si>
    <t>Marzo Piero</t>
  </si>
  <si>
    <t>634.67.590.0</t>
  </si>
  <si>
    <t>Marzo Antoinette</t>
  </si>
  <si>
    <t>977.50.412.0</t>
  </si>
  <si>
    <t>Zanoli Guy-Claude</t>
  </si>
  <si>
    <t>129.67.174.0</t>
  </si>
  <si>
    <t>Bagnoud Pascal</t>
  </si>
  <si>
    <t>194.67.874.0</t>
  </si>
  <si>
    <t>Bornet Catherine</t>
  </si>
  <si>
    <t>260.66.576.0</t>
  </si>
  <si>
    <t>Chambovey Formaz Monique</t>
  </si>
  <si>
    <t>388.61.592.0</t>
  </si>
  <si>
    <t>Genetti Marianne</t>
  </si>
  <si>
    <t>391.67.412.0</t>
  </si>
  <si>
    <t>Germanier Jean-Michel</t>
  </si>
  <si>
    <t>639.67.312.0</t>
  </si>
  <si>
    <t>Mc Krory Terry</t>
  </si>
  <si>
    <t>907.67.273.0</t>
  </si>
  <si>
    <t>Van Boxem Stéphane</t>
  </si>
  <si>
    <t>TC Sierre 1</t>
  </si>
  <si>
    <t>TC Sierre 2</t>
  </si>
  <si>
    <t>501.67.306.0</t>
  </si>
  <si>
    <t>Imfeld Fredy</t>
  </si>
  <si>
    <t>572.51.413.0</t>
  </si>
  <si>
    <t>Kuonen Beat</t>
  </si>
  <si>
    <t>417.65.340.0</t>
  </si>
  <si>
    <t>Gsponer Christian</t>
  </si>
  <si>
    <t>771.52.381.0</t>
  </si>
  <si>
    <t>Ruppen René</t>
  </si>
  <si>
    <t>986.49.339.0</t>
  </si>
  <si>
    <t>Zimmermann Kilian</t>
  </si>
  <si>
    <t>946.51.164.0</t>
  </si>
  <si>
    <t>Werlen Walter</t>
  </si>
  <si>
    <t>872.46.178.0</t>
  </si>
  <si>
    <t>Studer Emil</t>
  </si>
  <si>
    <t>613.47.751.0</t>
  </si>
  <si>
    <t>Loretan Madlen</t>
  </si>
  <si>
    <t>872.53.216.0</t>
  </si>
  <si>
    <t>Studer Bernhard</t>
  </si>
  <si>
    <t>773.66.170.0</t>
  </si>
  <si>
    <t>Rüttimann Thomas</t>
  </si>
  <si>
    <t>919.52.410.0</t>
  </si>
  <si>
    <t>Volken Peter</t>
  </si>
  <si>
    <t>850.65.129.0</t>
  </si>
  <si>
    <t>Stäger Markus</t>
  </si>
  <si>
    <t>743.44.138.0</t>
  </si>
  <si>
    <t>Rieder Pius</t>
  </si>
  <si>
    <t>743.48.507.0</t>
  </si>
  <si>
    <t>Rieder Gabi</t>
  </si>
  <si>
    <t>118.38.365.0</t>
  </si>
  <si>
    <t>Anthamatten Erwin</t>
  </si>
  <si>
    <t>118.45.581.0</t>
  </si>
  <si>
    <t>Anthamatten Rosemarie</t>
  </si>
  <si>
    <t>634.67.308.0</t>
  </si>
  <si>
    <t>Marugg Hans</t>
  </si>
  <si>
    <t>118.65.742.0</t>
  </si>
  <si>
    <t>Anthamatten Dorine</t>
  </si>
  <si>
    <t>872.48.201.0</t>
  </si>
  <si>
    <t>Studer Kurt</t>
  </si>
  <si>
    <t>133.67.352.0</t>
  </si>
  <si>
    <t>Balzani Federico</t>
  </si>
  <si>
    <t>771.53.759.0</t>
  </si>
  <si>
    <t>Ruppen Susanne</t>
  </si>
  <si>
    <t>174.57.775.0</t>
  </si>
  <si>
    <t>Bittel Liliane</t>
  </si>
  <si>
    <t>415.49.471.0</t>
  </si>
  <si>
    <t>Gruber Marcel</t>
  </si>
  <si>
    <t>108.48.444.0</t>
  </si>
  <si>
    <t>Allet Jean-Paul</t>
  </si>
  <si>
    <t>115.59.444.0</t>
  </si>
  <si>
    <t>Andenmatten Daniel</t>
  </si>
  <si>
    <t>115.47.748.0</t>
  </si>
  <si>
    <t>Andenmatten Nelly</t>
  </si>
  <si>
    <t>139.67.376.0</t>
  </si>
  <si>
    <t>Baruti Ilir</t>
  </si>
  <si>
    <t>143.62.381.0</t>
  </si>
  <si>
    <t>Bauer Klaus</t>
  </si>
  <si>
    <t>154.66.220.0</t>
  </si>
  <si>
    <t>Beney Beat</t>
  </si>
  <si>
    <t>157.53.122.0</t>
  </si>
  <si>
    <t>Berkemeier Winfried</t>
  </si>
  <si>
    <t>199.57.842.0</t>
  </si>
  <si>
    <t>Bovet Veronika</t>
  </si>
  <si>
    <t>199.54.380.0</t>
  </si>
  <si>
    <t>Bovet Andreas</t>
  </si>
  <si>
    <t>206.65.261.0</t>
  </si>
  <si>
    <t>Bregy Andre</t>
  </si>
  <si>
    <t>265.62.227.0</t>
  </si>
  <si>
    <t>Cina Vital</t>
  </si>
  <si>
    <t>266.54.313.0</t>
  </si>
  <si>
    <t>Clemenz Umberto</t>
  </si>
  <si>
    <t>275.62.490.0</t>
  </si>
  <si>
    <t>Dal Castel Riccardo</t>
  </si>
  <si>
    <t>306.57.706.0</t>
  </si>
  <si>
    <t>Eggo Carmen</t>
  </si>
  <si>
    <t>315.51.615.0</t>
  </si>
  <si>
    <t>Emery Marie - J</t>
  </si>
  <si>
    <t>320.64.234.0</t>
  </si>
  <si>
    <t>Erceg Ivan</t>
  </si>
  <si>
    <t>350.64.109.0</t>
  </si>
  <si>
    <t>Follonier Dominique</t>
  </si>
  <si>
    <t>542.64.116.0</t>
  </si>
  <si>
    <t>Kippel Adolf</t>
  </si>
  <si>
    <t>542.67.351.0</t>
  </si>
  <si>
    <t>Kippel Flavian</t>
  </si>
  <si>
    <t>572.57.247.0</t>
  </si>
  <si>
    <t>Kuonen Marco</t>
  </si>
  <si>
    <t>572.55.835.0</t>
  </si>
  <si>
    <t>Kuonen Eliane</t>
  </si>
  <si>
    <t>572.51.451.0</t>
  </si>
  <si>
    <t>Kuonen Peter</t>
  </si>
  <si>
    <t>582.58.373.0</t>
  </si>
  <si>
    <t>Lauber Reinhold</t>
  </si>
  <si>
    <t>589.66.426.0</t>
  </si>
  <si>
    <t>Lehner Eugen</t>
  </si>
  <si>
    <t>610.51.736.0</t>
  </si>
  <si>
    <t>Locher Erika</t>
  </si>
  <si>
    <t>613.52.267.0</t>
  </si>
  <si>
    <t>Loretan Urban</t>
  </si>
  <si>
    <t>613.51.788.0</t>
  </si>
  <si>
    <t>Loretan Sonja</t>
  </si>
  <si>
    <t>613.46.277.0</t>
  </si>
  <si>
    <t>Loretan Ewald</t>
  </si>
  <si>
    <t>614.57.165.0</t>
  </si>
  <si>
    <t>Lötscher Martin</t>
  </si>
  <si>
    <t>614.65.118.0</t>
  </si>
  <si>
    <t>Lötscher Thomas</t>
  </si>
  <si>
    <t>633.58.737.0</t>
  </si>
  <si>
    <t>Marty Doris</t>
  </si>
  <si>
    <t>634.53.358.0</t>
  </si>
  <si>
    <t>Marx Carlo</t>
  </si>
  <si>
    <t>646.52.455.0</t>
  </si>
  <si>
    <t>Metry Erwin</t>
  </si>
  <si>
    <t>653.54.159.0</t>
  </si>
  <si>
    <t>Minnig Norbert</t>
  </si>
  <si>
    <t>653.55.885.0</t>
  </si>
  <si>
    <t>Minnig Pia</t>
  </si>
  <si>
    <t>675.60.206.0</t>
  </si>
  <si>
    <t>Näfen Sven</t>
  </si>
  <si>
    <t>676.58.710.0</t>
  </si>
  <si>
    <t>Nater Viktorina</t>
  </si>
  <si>
    <t>694.55.664.0</t>
  </si>
  <si>
    <t>Oggier Cornelia</t>
  </si>
  <si>
    <t>696.55.449.0</t>
  </si>
  <si>
    <t>Opperskalski Thomas</t>
  </si>
  <si>
    <t>713.51.405.0</t>
  </si>
  <si>
    <t>Pfammatter Daniel</t>
  </si>
  <si>
    <t>740.61.179.0</t>
  </si>
  <si>
    <t>Rianda Riccardo</t>
  </si>
  <si>
    <t>745.49.784.0</t>
  </si>
  <si>
    <t>Rigert Gaby</t>
  </si>
  <si>
    <t>745.61.504.0</t>
  </si>
  <si>
    <t>Rigert Carine</t>
  </si>
  <si>
    <t>768.59.467.0</t>
  </si>
  <si>
    <t>Ruffiner Heinz</t>
  </si>
  <si>
    <t>829.62.706.0</t>
  </si>
  <si>
    <t>Schnydrig Irene</t>
  </si>
  <si>
    <t>872.48.147.0</t>
  </si>
  <si>
    <t>Studer Thomas</t>
  </si>
  <si>
    <t>908.67.415.0</t>
  </si>
  <si>
    <t>Vasilie Jonel</t>
  </si>
  <si>
    <t>931.59.748.0</t>
  </si>
  <si>
    <t>Walpen Ulla</t>
  </si>
  <si>
    <t>942.58.524.0</t>
  </si>
  <si>
    <t>Weissbrodt Ingrid</t>
  </si>
  <si>
    <t>946.47.412.0</t>
  </si>
  <si>
    <t>Werlen André</t>
  </si>
  <si>
    <t>961.52.188.0</t>
  </si>
  <si>
    <t>Witschard Bernhard</t>
  </si>
  <si>
    <t>973.46.701.0</t>
  </si>
  <si>
    <t>Wyssen Lucie</t>
  </si>
  <si>
    <t>976.56.466.0</t>
  </si>
  <si>
    <t>Zahno Beat</t>
  </si>
  <si>
    <t>976.57.555.0</t>
  </si>
  <si>
    <t>Zahno Eva</t>
  </si>
  <si>
    <t>993.52.306.0</t>
  </si>
  <si>
    <t>Zumofen Benedikt</t>
  </si>
  <si>
    <t>RTG/TC Simplon</t>
  </si>
  <si>
    <t>R8 (30221)</t>
  </si>
  <si>
    <t>R9 (31605)</t>
  </si>
  <si>
    <t>R7 (20456)</t>
  </si>
  <si>
    <t>R8 (23616)</t>
  </si>
  <si>
    <t>R9 (18683)</t>
  </si>
  <si>
    <t>R7 (20147)</t>
  </si>
  <si>
    <t>R8 (30581)</t>
  </si>
  <si>
    <t>R9 (11480)</t>
  </si>
  <si>
    <t>R7 (6958)</t>
  </si>
  <si>
    <t>R8 (11214)</t>
  </si>
  <si>
    <t>R8 (10284)</t>
  </si>
  <si>
    <t>R8 (29614)</t>
  </si>
  <si>
    <t>R8 (29731)</t>
  </si>
  <si>
    <t>641.68.592.0</t>
  </si>
  <si>
    <t>Meier Marianne</t>
  </si>
  <si>
    <t>R7 (4151)</t>
  </si>
  <si>
    <t>R9 (31097)</t>
  </si>
  <si>
    <t>R8 (23269)</t>
  </si>
  <si>
    <t>R8 (11048)</t>
  </si>
  <si>
    <t>R7 (4972)</t>
  </si>
  <si>
    <t>R9 (31123)</t>
  </si>
  <si>
    <t>R9 (31250)</t>
  </si>
  <si>
    <t>R8 (29543)</t>
  </si>
  <si>
    <t>R7 (16303)</t>
  </si>
  <si>
    <t>R9 (50280)</t>
  </si>
  <si>
    <t>R8 (24216)</t>
  </si>
  <si>
    <t>173.51.169.0</t>
  </si>
  <si>
    <t>Bishtawi Mohi</t>
  </si>
  <si>
    <t>R9 (41502)</t>
  </si>
  <si>
    <t>178.68.421.0</t>
  </si>
  <si>
    <t>Blondel Jean-Yves</t>
  </si>
  <si>
    <t>R5 (3760)</t>
  </si>
  <si>
    <t>R7 (14980)</t>
  </si>
  <si>
    <t>R7 (12724)</t>
  </si>
  <si>
    <t>R9 (50520)</t>
  </si>
  <si>
    <t>R7 (7696)</t>
  </si>
  <si>
    <t>R7 (7327)</t>
  </si>
  <si>
    <t>R7 (7463)</t>
  </si>
  <si>
    <t>R8 (28315)</t>
  </si>
  <si>
    <t>R9 (30889)</t>
  </si>
  <si>
    <t>R8 (20678)</t>
  </si>
  <si>
    <t>675.68.660.0</t>
  </si>
  <si>
    <t>Näfen Fides</t>
  </si>
  <si>
    <t>R7 (5111)</t>
  </si>
  <si>
    <t>R9 (31055)</t>
  </si>
  <si>
    <t>R8 (29960)</t>
  </si>
  <si>
    <t>R8 (26295)</t>
  </si>
  <si>
    <t>897.68.131.0</t>
  </si>
  <si>
    <t>Tscherry Klaus</t>
  </si>
  <si>
    <t>R8 (25436)</t>
  </si>
  <si>
    <t>R6 (9345)</t>
  </si>
  <si>
    <t>R8 (10945)</t>
  </si>
  <si>
    <t>R7 (7672)</t>
  </si>
  <si>
    <t>973.68.834.0</t>
  </si>
  <si>
    <t>Wyssen Christine</t>
  </si>
  <si>
    <t>R7 (6738)</t>
  </si>
  <si>
    <t>R7 (4385)</t>
  </si>
  <si>
    <t>R8 (26452)</t>
  </si>
  <si>
    <t>Meyer Priska</t>
  </si>
  <si>
    <t>R8 (29091)</t>
  </si>
  <si>
    <t>R6 (5373)</t>
  </si>
  <si>
    <t>R6 (7647)</t>
  </si>
  <si>
    <t>501.50.280.0</t>
  </si>
  <si>
    <t>Imhof Charly</t>
  </si>
  <si>
    <t>R5 (4244)</t>
  </si>
  <si>
    <t>R7 (4940)</t>
  </si>
  <si>
    <t>R8 (9926)</t>
  </si>
  <si>
    <t>R7 (20149)</t>
  </si>
  <si>
    <t>R6 (7004)</t>
  </si>
  <si>
    <t>R7 (17195)</t>
  </si>
  <si>
    <t>R7 (16966)</t>
  </si>
  <si>
    <t>R7 (19872)</t>
  </si>
  <si>
    <t>R7 (12513)</t>
  </si>
  <si>
    <t>R7 (18062)</t>
  </si>
  <si>
    <t>R7 (16556)</t>
  </si>
  <si>
    <t>R7 (10684)</t>
  </si>
  <si>
    <t>R7 (12708)</t>
  </si>
  <si>
    <t>R7 (16888)</t>
  </si>
  <si>
    <t>R7 (7390)</t>
  </si>
  <si>
    <t>R6 (3413)</t>
  </si>
  <si>
    <t>R7 (5393)</t>
  </si>
  <si>
    <t>R8 (26353)</t>
  </si>
  <si>
    <t>R7 (4691)</t>
  </si>
  <si>
    <t>R7 (4743)</t>
  </si>
  <si>
    <t>R8 (23137)</t>
  </si>
  <si>
    <t>R4 (800)</t>
  </si>
  <si>
    <t>R6 (3704)</t>
  </si>
  <si>
    <t>R9 (51871)</t>
  </si>
  <si>
    <t>R8 (8944)</t>
  </si>
  <si>
    <t>R5 (4596)</t>
  </si>
  <si>
    <t>R8 (25317)</t>
  </si>
  <si>
    <t>R9 (51172)</t>
  </si>
  <si>
    <t>R7 (6394)</t>
  </si>
  <si>
    <t>R8 (22747)</t>
  </si>
  <si>
    <t>R7 (6376)</t>
  </si>
  <si>
    <t>R7 (7575)</t>
  </si>
  <si>
    <t>R7 (5004)</t>
  </si>
  <si>
    <t>R7 (7407)</t>
  </si>
  <si>
    <t>760.51.653.0</t>
  </si>
  <si>
    <t>Roten Sylvie</t>
  </si>
  <si>
    <t>775.54.726.0</t>
  </si>
  <si>
    <t>Sabatini Fox Nicola</t>
  </si>
  <si>
    <t>R7 (15901)</t>
  </si>
  <si>
    <t>R8 (28536)</t>
  </si>
  <si>
    <t>R9 (50678)</t>
  </si>
  <si>
    <t>793.68.164.0</t>
  </si>
  <si>
    <t>Spano Toni Luciano</t>
  </si>
  <si>
    <t>R7 (15875)</t>
  </si>
  <si>
    <t>R7 (5097)</t>
  </si>
  <si>
    <t>882.59.492.0</t>
  </si>
  <si>
    <t>Thommen Robert</t>
  </si>
  <si>
    <t>R6 (6252)</t>
  </si>
  <si>
    <t>R8 (25240)</t>
  </si>
  <si>
    <t>R8 (10383)</t>
  </si>
  <si>
    <t>R6 (3944)</t>
  </si>
  <si>
    <t>R5 (4533)</t>
  </si>
  <si>
    <t>R6 (3150)</t>
  </si>
  <si>
    <t>R8 (8676)</t>
  </si>
  <si>
    <t>R5 (2832)</t>
  </si>
  <si>
    <t>162.68.217.0</t>
  </si>
  <si>
    <t>Bétrisey Stéphane</t>
  </si>
  <si>
    <t>R7 (6395)</t>
  </si>
  <si>
    <t>R8 (10283)</t>
  </si>
  <si>
    <t>R7 (6349)</t>
  </si>
  <si>
    <t>R7 (14104)</t>
  </si>
  <si>
    <t>R7 (5231)</t>
  </si>
  <si>
    <t>R4 (762)</t>
  </si>
  <si>
    <t>R7 (4837)</t>
  </si>
  <si>
    <t>R8 (9956)</t>
  </si>
  <si>
    <t>R7 (10503)</t>
  </si>
  <si>
    <t>R8 (9340)</t>
  </si>
  <si>
    <t>R6 (3926)</t>
  </si>
  <si>
    <t>R9 (30947)</t>
  </si>
  <si>
    <t>R8 (25265)</t>
  </si>
  <si>
    <t>R7 (18989)</t>
  </si>
  <si>
    <t>R6 (9106)</t>
  </si>
  <si>
    <t>R7 (19171)</t>
  </si>
  <si>
    <t>R8 (9087)</t>
  </si>
  <si>
    <t>610.68.355.0</t>
  </si>
  <si>
    <t>Locatelli Jean-Claude</t>
  </si>
  <si>
    <t>R7 (14257)</t>
  </si>
  <si>
    <t>R7 (16193)</t>
  </si>
  <si>
    <t>R7 (17678)</t>
  </si>
  <si>
    <t>R7 (16471)</t>
  </si>
  <si>
    <t>R6 (3381)</t>
  </si>
  <si>
    <t>R5 (4486)</t>
  </si>
  <si>
    <t>R6 (3265)</t>
  </si>
  <si>
    <t>744.62.169.0</t>
  </si>
  <si>
    <t>Rieme Denis</t>
  </si>
  <si>
    <t>R5 (4750)</t>
  </si>
  <si>
    <t>759.68.217.0</t>
  </si>
  <si>
    <t>Rossier Thierry</t>
  </si>
  <si>
    <t>R4 (2214)</t>
  </si>
  <si>
    <t>R8 (24174)</t>
  </si>
  <si>
    <t>R6 (5739)</t>
  </si>
  <si>
    <t>R8 (23247)</t>
  </si>
  <si>
    <t>878.66.593.0</t>
  </si>
  <si>
    <t>Teheux-Custers Danielle</t>
  </si>
  <si>
    <t>R9 (15371)</t>
  </si>
  <si>
    <t>R8 (27079)</t>
  </si>
  <si>
    <t>R8 (24968)</t>
  </si>
  <si>
    <t>R7 (20314)</t>
  </si>
  <si>
    <t>R8 (23084)</t>
  </si>
  <si>
    <t>TC Leuk-Susten 2</t>
  </si>
  <si>
    <t>TC Leuk-Susten 1</t>
  </si>
  <si>
    <t>RTG/TG Simplon</t>
  </si>
  <si>
    <t>Amherd Charly</t>
  </si>
  <si>
    <t>Feuille de saisie des résultats de l'Interseniors 2018</t>
  </si>
  <si>
    <t>648.60.615.0</t>
  </si>
  <si>
    <t>120.65.790.0</t>
  </si>
  <si>
    <t>Arlettaz Anne-Claude</t>
  </si>
  <si>
    <t>171.50.221.0</t>
  </si>
  <si>
    <t>Birchler Jean-Richard</t>
  </si>
  <si>
    <t>263.64.240.0</t>
  </si>
  <si>
    <t>Choukroun Hervé</t>
  </si>
  <si>
    <t>R8 (23573)</t>
  </si>
  <si>
    <t>265.52.345.0</t>
  </si>
  <si>
    <t>Ciana Pierre - Armand</t>
  </si>
  <si>
    <t>271.51.503.0</t>
  </si>
  <si>
    <t>Couderc Christiane</t>
  </si>
  <si>
    <t>271.48.408.0</t>
  </si>
  <si>
    <t>Couderc Christian</t>
  </si>
  <si>
    <t>280.67.442.0</t>
  </si>
  <si>
    <t>Delitroz Yannick</t>
  </si>
  <si>
    <t>R7 (14559)</t>
  </si>
  <si>
    <t>282.55.285.0</t>
  </si>
  <si>
    <t>Derivaz Eric</t>
  </si>
  <si>
    <t>R9 (51726)</t>
  </si>
  <si>
    <t>283.58.518.0</t>
  </si>
  <si>
    <t>Descartes Marlene</t>
  </si>
  <si>
    <t>472.45.128.0</t>
  </si>
  <si>
    <t>Hiroz Roger</t>
  </si>
  <si>
    <t>517.55.752.0</t>
  </si>
  <si>
    <t>Jordan Caroline</t>
  </si>
  <si>
    <t>519.49.339.0</t>
  </si>
  <si>
    <t>Journé Patrice</t>
  </si>
  <si>
    <t>R8 (27497)</t>
  </si>
  <si>
    <t>575.48.472.0</t>
  </si>
  <si>
    <t>Laborde Alain</t>
  </si>
  <si>
    <t>R7 (13516)</t>
  </si>
  <si>
    <t>649.56.134.0</t>
  </si>
  <si>
    <t>Mezo Laszlo</t>
  </si>
  <si>
    <t>649.65.604.0</t>
  </si>
  <si>
    <t>Mezo Erika</t>
  </si>
  <si>
    <t>R3 (484)</t>
  </si>
  <si>
    <t>653.39.451.0</t>
  </si>
  <si>
    <t>Minder Peter</t>
  </si>
  <si>
    <t>657.50.166.0</t>
  </si>
  <si>
    <t>Monay Numa</t>
  </si>
  <si>
    <t>R7 (12113)</t>
  </si>
  <si>
    <t>668.62.523.0</t>
  </si>
  <si>
    <t>Mudry Christine</t>
  </si>
  <si>
    <t>R6 (2202)</t>
  </si>
  <si>
    <t>671.65.810.0</t>
  </si>
  <si>
    <t>Multone Nancy</t>
  </si>
  <si>
    <t>R7 (6920)</t>
  </si>
  <si>
    <t>719.48.481.0</t>
  </si>
  <si>
    <t>Plaschy Alain</t>
  </si>
  <si>
    <t>R7 (20461)</t>
  </si>
  <si>
    <t>719.46.880.0</t>
  </si>
  <si>
    <t>Plaschy Francine</t>
  </si>
  <si>
    <t>R9 (19068)</t>
  </si>
  <si>
    <t>719.54.654.0</t>
  </si>
  <si>
    <t>Plaschy Juliane</t>
  </si>
  <si>
    <t>R8 (11245)</t>
  </si>
  <si>
    <t>722.48.836.0</t>
  </si>
  <si>
    <t>Priotto Françoise</t>
  </si>
  <si>
    <t>722.45.215.0</t>
  </si>
  <si>
    <t>Priotto Sergio</t>
  </si>
  <si>
    <t>754.58.635.0</t>
  </si>
  <si>
    <t>Rohrer Anne-Marie</t>
  </si>
  <si>
    <t>R7 (5357)</t>
  </si>
  <si>
    <t>803.58.714.0</t>
  </si>
  <si>
    <t>Schaller Beatrice</t>
  </si>
  <si>
    <t>788.64.339.0</t>
  </si>
  <si>
    <t>Signer Marcel</t>
  </si>
  <si>
    <t>R5 (5088)</t>
  </si>
  <si>
    <t>872.66.602.0</t>
  </si>
  <si>
    <t>Studer Christine</t>
  </si>
  <si>
    <t>R8 (10645)</t>
  </si>
  <si>
    <t>797.44.724.0</t>
  </si>
  <si>
    <t>Suard Simone</t>
  </si>
  <si>
    <t>900.63.377.0</t>
  </si>
  <si>
    <t>Udressy Régis</t>
  </si>
  <si>
    <t>R9 (31073)</t>
  </si>
  <si>
    <t>139.65.757.0</t>
  </si>
  <si>
    <t>Baruchet Catherine</t>
  </si>
  <si>
    <t>R7 (4729)</t>
  </si>
  <si>
    <t>260.56.685.0</t>
  </si>
  <si>
    <t>Chablais Dominique</t>
  </si>
  <si>
    <t>R7 (5985)</t>
  </si>
  <si>
    <t>302.50.585.0</t>
  </si>
  <si>
    <t>Ecoeur Marie-Alice</t>
  </si>
  <si>
    <t>271.47.132.0</t>
  </si>
  <si>
    <t>Coudray Claude</t>
  </si>
  <si>
    <t>R8 (23980)</t>
  </si>
  <si>
    <t>TC Monthey</t>
  </si>
  <si>
    <t>Micotti Michèle</t>
  </si>
  <si>
    <t>651.52.791.0</t>
  </si>
  <si>
    <t>TC Valere 1</t>
  </si>
  <si>
    <t>TC Valere 2</t>
  </si>
  <si>
    <t>795.49.477.0</t>
  </si>
  <si>
    <t>Sprecher Walter</t>
  </si>
  <si>
    <t>R7 (18440)</t>
  </si>
  <si>
    <t>TC Valère 1</t>
  </si>
  <si>
    <t>Alberti Paolo</t>
  </si>
  <si>
    <t>Jacquier Jana</t>
  </si>
  <si>
    <t>Jacquier Eddy</t>
  </si>
  <si>
    <t>505.54.739.0</t>
  </si>
  <si>
    <t>R9  (11480)</t>
  </si>
  <si>
    <t>505.48.167.0</t>
  </si>
  <si>
    <t>TC Valère 2</t>
  </si>
  <si>
    <t>Eggel Elly</t>
  </si>
  <si>
    <t>111.45.431.0</t>
  </si>
  <si>
    <t>303.56.866.0</t>
  </si>
</sst>
</file>

<file path=xl/styles.xml><?xml version="1.0" encoding="utf-8"?>
<styleSheet xmlns="http://schemas.openxmlformats.org/spreadsheetml/2006/main">
  <numFmts count="8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3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  <font>
      <sz val="11"/>
      <color rgb="FF7030A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12" xfId="0" applyFill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 applyProtection="1">
      <alignment/>
      <protection locked="0"/>
    </xf>
    <xf numFmtId="0" fontId="0" fillId="7" borderId="12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 locked="0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16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3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7" xfId="0" applyFont="1" applyBorder="1" applyAlignment="1" applyProtection="1">
      <alignment/>
      <protection hidden="1"/>
    </xf>
    <xf numFmtId="0" fontId="27" fillId="0" borderId="0" xfId="0" applyFont="1" applyAlignment="1">
      <alignment/>
    </xf>
    <xf numFmtId="0" fontId="7" fillId="35" borderId="17" xfId="0" applyFont="1" applyFill="1" applyBorder="1" applyAlignment="1">
      <alignment/>
    </xf>
    <xf numFmtId="0" fontId="0" fillId="0" borderId="15" xfId="0" applyFill="1" applyBorder="1" applyAlignment="1" applyProtection="1">
      <alignment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7" xfId="0" applyBorder="1" applyAlignment="1">
      <alignment/>
    </xf>
    <xf numFmtId="0" fontId="3" fillId="0" borderId="17" xfId="0" applyFont="1" applyBorder="1" applyAlignment="1" applyProtection="1">
      <alignment horizontal="left" wrapText="1"/>
      <protection hidden="1"/>
    </xf>
    <xf numFmtId="0" fontId="44" fillId="0" borderId="0" xfId="0" applyFont="1" applyAlignment="1">
      <alignment/>
    </xf>
    <xf numFmtId="0" fontId="2" fillId="36" borderId="19" xfId="0" applyFont="1" applyFill="1" applyBorder="1" applyAlignment="1">
      <alignment/>
    </xf>
    <xf numFmtId="0" fontId="2" fillId="36" borderId="20" xfId="0" applyFont="1" applyFill="1" applyBorder="1" applyAlignment="1">
      <alignment/>
    </xf>
    <xf numFmtId="0" fontId="2" fillId="36" borderId="20" xfId="0" applyFont="1" applyFill="1" applyBorder="1" applyAlignment="1">
      <alignment horizontal="center" wrapText="1"/>
    </xf>
    <xf numFmtId="0" fontId="2" fillId="36" borderId="21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7" fillId="0" borderId="17" xfId="0" applyFont="1" applyFill="1" applyBorder="1" applyAlignment="1" applyProtection="1">
      <alignment/>
      <protection hidden="1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37" borderId="17" xfId="0" applyFill="1" applyBorder="1" applyAlignment="1">
      <alignment/>
    </xf>
    <xf numFmtId="0" fontId="7" fillId="37" borderId="17" xfId="0" applyFont="1" applyFill="1" applyBorder="1" applyAlignment="1">
      <alignment/>
    </xf>
    <xf numFmtId="0" fontId="7" fillId="37" borderId="17" xfId="0" applyFont="1" applyFill="1" applyBorder="1" applyAlignment="1" applyProtection="1">
      <alignment/>
      <protection hidden="1"/>
    </xf>
    <xf numFmtId="0" fontId="45" fillId="0" borderId="0" xfId="0" applyFont="1" applyAlignment="1">
      <alignment/>
    </xf>
    <xf numFmtId="0" fontId="0" fillId="0" borderId="17" xfId="0" applyFill="1" applyBorder="1" applyAlignment="1">
      <alignment/>
    </xf>
    <xf numFmtId="0" fontId="7" fillId="0" borderId="17" xfId="0" applyFont="1" applyFill="1" applyBorder="1" applyAlignment="1">
      <alignment/>
    </xf>
    <xf numFmtId="0" fontId="2" fillId="36" borderId="22" xfId="0" applyFont="1" applyFill="1" applyBorder="1" applyAlignment="1">
      <alignment wrapText="1"/>
    </xf>
    <xf numFmtId="0" fontId="0" fillId="38" borderId="23" xfId="0" applyFill="1" applyBorder="1" applyAlignment="1">
      <alignment wrapText="1"/>
    </xf>
    <xf numFmtId="0" fontId="0" fillId="38" borderId="24" xfId="0" applyFill="1" applyBorder="1" applyAlignment="1">
      <alignment wrapText="1"/>
    </xf>
    <xf numFmtId="0" fontId="0" fillId="0" borderId="25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2" xfId="0" applyFont="1" applyFill="1" applyBorder="1" applyAlignment="1">
      <alignment vertical="top"/>
    </xf>
    <xf numFmtId="0" fontId="0" fillId="33" borderId="26" xfId="0" applyFont="1" applyFill="1" applyBorder="1" applyAlignment="1">
      <alignment vertical="top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" fillId="36" borderId="14" xfId="0" applyFont="1" applyFill="1" applyBorder="1" applyAlignment="1">
      <alignment horizontal="center"/>
    </xf>
    <xf numFmtId="0" fontId="0" fillId="36" borderId="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0" borderId="17" xfId="0" applyBorder="1" applyAlignment="1" applyProtection="1">
      <alignment wrapText="1"/>
      <protection locked="0"/>
    </xf>
    <xf numFmtId="0" fontId="2" fillId="36" borderId="22" xfId="0" applyFont="1" applyFill="1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0" fillId="33" borderId="15" xfId="0" applyFont="1" applyFill="1" applyBorder="1" applyAlignment="1">
      <alignment vertical="top"/>
    </xf>
    <xf numFmtId="0" fontId="2" fillId="36" borderId="20" xfId="0" applyFont="1" applyFill="1" applyBorder="1" applyAlignment="1">
      <alignment/>
    </xf>
    <xf numFmtId="0" fontId="0" fillId="33" borderId="25" xfId="0" applyFont="1" applyFill="1" applyBorder="1" applyAlignment="1">
      <alignment vertical="top"/>
    </xf>
    <xf numFmtId="14" fontId="0" fillId="0" borderId="33" xfId="0" applyNumberFormat="1" applyBorder="1" applyAlignment="1" applyProtection="1">
      <alignment horizontal="center" vertical="center"/>
      <protection locked="0"/>
    </xf>
    <xf numFmtId="14" fontId="0" fillId="0" borderId="34" xfId="0" applyNumberFormat="1" applyBorder="1" applyAlignment="1" applyProtection="1">
      <alignment horizontal="center" vertical="center"/>
      <protection locked="0"/>
    </xf>
    <xf numFmtId="43" fontId="0" fillId="0" borderId="30" xfId="0" applyNumberFormat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2" fillId="36" borderId="10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0" fontId="0" fillId="33" borderId="32" xfId="0" applyFont="1" applyFill="1" applyBorder="1" applyAlignment="1">
      <alignment vertical="top"/>
    </xf>
    <xf numFmtId="0" fontId="0" fillId="33" borderId="36" xfId="0" applyFont="1" applyFill="1" applyBorder="1" applyAlignment="1">
      <alignment vertical="top"/>
    </xf>
    <xf numFmtId="0" fontId="0" fillId="0" borderId="36" xfId="0" applyBorder="1" applyAlignment="1" applyProtection="1">
      <alignment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AM46"/>
  <sheetViews>
    <sheetView tabSelected="1" zoomScalePageLayoutView="0" workbookViewId="0" topLeftCell="B1">
      <selection activeCell="AK4" sqref="AK4"/>
    </sheetView>
  </sheetViews>
  <sheetFormatPr defaultColWidth="11.421875" defaultRowHeight="15"/>
  <cols>
    <col min="2" max="2" width="12.140625" style="0" bestFit="1" customWidth="1"/>
    <col min="3" max="3" width="13.421875" style="0" bestFit="1" customWidth="1"/>
    <col min="4" max="4" width="27.00390625" style="0" customWidth="1"/>
    <col min="5" max="5" width="6.421875" style="0" customWidth="1"/>
    <col min="6" max="8" width="9.7109375" style="0" customWidth="1"/>
    <col min="9" max="9" width="3.421875" style="0" customWidth="1"/>
    <col min="10" max="10" width="1.57421875" style="0" customWidth="1"/>
    <col min="11" max="11" width="5.57421875" style="0" customWidth="1"/>
    <col min="12" max="21" width="11.421875" style="0" hidden="1" customWidth="1"/>
    <col min="22" max="22" width="15.140625" style="0" hidden="1" customWidth="1"/>
    <col min="23" max="26" width="11.421875" style="0" hidden="1" customWidth="1"/>
    <col min="27" max="27" width="21.421875" style="0" hidden="1" customWidth="1"/>
    <col min="28" max="31" width="11.421875" style="0" hidden="1" customWidth="1"/>
    <col min="32" max="32" width="21.421875" style="0" hidden="1" customWidth="1"/>
    <col min="33" max="35" width="11.421875" style="0" hidden="1" customWidth="1"/>
  </cols>
  <sheetData>
    <row r="7" ht="15">
      <c r="C7" s="36" t="s">
        <v>563</v>
      </c>
    </row>
    <row r="10" spans="1:35" ht="26.25">
      <c r="A10" s="37" t="s">
        <v>0</v>
      </c>
      <c r="B10" s="38"/>
      <c r="C10" s="38" t="s">
        <v>1</v>
      </c>
      <c r="D10" s="73" t="s">
        <v>2</v>
      </c>
      <c r="E10" s="73"/>
      <c r="F10" s="39" t="s">
        <v>3</v>
      </c>
      <c r="G10" s="39" t="s">
        <v>4</v>
      </c>
      <c r="H10" s="39" t="s">
        <v>5</v>
      </c>
      <c r="I10" s="1"/>
      <c r="J10" s="1"/>
      <c r="K10" s="2"/>
      <c r="L10" s="3"/>
      <c r="M10" s="3"/>
      <c r="N10" s="3"/>
      <c r="O10" s="3"/>
      <c r="P10" s="3"/>
      <c r="V10" t="s">
        <v>2</v>
      </c>
      <c r="W10" t="s">
        <v>6</v>
      </c>
      <c r="AA10" s="35" t="s">
        <v>25</v>
      </c>
      <c r="AB10" s="35" t="s">
        <v>11</v>
      </c>
      <c r="AC10" s="35" t="s">
        <v>26</v>
      </c>
      <c r="AD10" s="35" t="s">
        <v>26</v>
      </c>
      <c r="AF10" s="35" t="s">
        <v>25</v>
      </c>
      <c r="AG10" s="35" t="s">
        <v>11</v>
      </c>
      <c r="AH10" s="35" t="s">
        <v>26</v>
      </c>
      <c r="AI10" s="35" t="s">
        <v>26</v>
      </c>
    </row>
    <row r="11" spans="1:35" ht="15">
      <c r="A11" s="75" t="s">
        <v>198</v>
      </c>
      <c r="B11" s="4" t="s">
        <v>7</v>
      </c>
      <c r="C11" s="5">
        <f>IF(D11="","",VLOOKUP(D11,V$10:$W19,2))</f>
      </c>
      <c r="D11" s="77"/>
      <c r="E11" s="78"/>
      <c r="F11" s="6">
        <f>+Q16+Q21+Q26+Q30</f>
        <v>0</v>
      </c>
      <c r="G11" s="7">
        <f>+IF(OR(R16="Erreur dans la saisie des résultats",R21="Erreur dans la saisie des résultats",R26="Erreur dans la saisie des résultats",R30="Erreur dans la saisie des résultats"),"Erreur dans la saisie des résultats",+R16+R21+R26+R30)</f>
        <v>0</v>
      </c>
      <c r="H11" s="7">
        <f>+IF(OR(S16="Erreur dans la saisie des résultats",S21="Erreur dans la saisie des résultats",S26="Erreur dans la saisie des résultats",S30="Erreur dans la saisie des résultats"),"Erreur dans la saisie des résultats",+S16+S21+S26+S30)</f>
        <v>0</v>
      </c>
      <c r="I11" s="8"/>
      <c r="J11" s="8"/>
      <c r="K11" s="9"/>
      <c r="L11" s="8"/>
      <c r="M11" s="8"/>
      <c r="N11" s="8"/>
      <c r="O11" s="8"/>
      <c r="P11" s="8"/>
      <c r="Y11" t="s">
        <v>197</v>
      </c>
      <c r="AA11" s="45" t="s">
        <v>661</v>
      </c>
      <c r="AB11" s="45" t="s">
        <v>166</v>
      </c>
      <c r="AC11" s="46" t="s">
        <v>109</v>
      </c>
      <c r="AD11" s="46" t="str">
        <f aca="true" t="shared" si="0" ref="AD11:AD17">LEFT(AC11,2)</f>
        <v>NC</v>
      </c>
      <c r="AF11" s="34" t="s">
        <v>40</v>
      </c>
      <c r="AG11" s="34" t="s">
        <v>39</v>
      </c>
      <c r="AH11" s="34" t="s">
        <v>512</v>
      </c>
      <c r="AI11" s="28" t="str">
        <f>LEFT(AH11,2)</f>
        <v>R6</v>
      </c>
    </row>
    <row r="12" spans="1:35" ht="15">
      <c r="A12" s="76"/>
      <c r="B12" s="4" t="s">
        <v>8</v>
      </c>
      <c r="C12" s="5">
        <f>IF(D12="","",VLOOKUP(D12,V$10:$W19,2))</f>
      </c>
      <c r="D12" s="77"/>
      <c r="E12" s="78"/>
      <c r="F12" s="6">
        <f>+Q18+Q23+Q28+Q32</f>
        <v>0</v>
      </c>
      <c r="G12" s="7">
        <f>+IF(OR(R18="Erreur dans la saisie des résultats",R23="Erreur dans la saisie des résultats",R28="Erreur dans la saisie des résultats",R32="Erreur dans la saisie des résultats"),"Erreur dans la saisie des résultats",+R18+R23+R28+R32)</f>
        <v>0</v>
      </c>
      <c r="H12" s="7">
        <f>+IF(OR(S18="Erreur dans la saisie des résultats",S23="Erreur dans la saisie des résultats",S28="Erreur dans la saisie des résultats",S32="Erreur dans la saisie des résultats"),"Erreur dans la saisie des résultats",+S18+S23+S28+S32)</f>
        <v>0</v>
      </c>
      <c r="I12" s="8"/>
      <c r="J12" s="8"/>
      <c r="K12" s="9"/>
      <c r="L12" s="8"/>
      <c r="M12" s="8"/>
      <c r="N12" s="8"/>
      <c r="O12" s="8"/>
      <c r="P12" s="8"/>
      <c r="V12" t="s">
        <v>395</v>
      </c>
      <c r="W12">
        <v>3076</v>
      </c>
      <c r="AA12" s="34" t="s">
        <v>168</v>
      </c>
      <c r="AB12" s="34" t="s">
        <v>167</v>
      </c>
      <c r="AC12" s="34" t="s">
        <v>397</v>
      </c>
      <c r="AD12" s="28" t="str">
        <f t="shared" si="0"/>
        <v>R9</v>
      </c>
      <c r="AF12" s="34" t="s">
        <v>290</v>
      </c>
      <c r="AG12" s="34" t="s">
        <v>289</v>
      </c>
      <c r="AH12" s="34" t="s">
        <v>403</v>
      </c>
      <c r="AI12" s="28" t="str">
        <f>LEFT(AH12,2)</f>
        <v>R9</v>
      </c>
    </row>
    <row r="13" spans="1:35" ht="15">
      <c r="A13" s="10"/>
      <c r="B13" s="3"/>
      <c r="C13" s="3"/>
      <c r="D13" s="3"/>
      <c r="E13" s="3"/>
      <c r="F13" s="3"/>
      <c r="G13" s="3"/>
      <c r="H13" s="3"/>
      <c r="I13" s="3"/>
      <c r="J13" s="3"/>
      <c r="K13" s="11"/>
      <c r="L13" s="3"/>
      <c r="M13" s="3"/>
      <c r="N13" s="3"/>
      <c r="O13" s="3"/>
      <c r="P13" s="3"/>
      <c r="V13" t="s">
        <v>23</v>
      </c>
      <c r="W13">
        <v>3140</v>
      </c>
      <c r="AA13" s="45" t="s">
        <v>562</v>
      </c>
      <c r="AB13" s="45" t="s">
        <v>669</v>
      </c>
      <c r="AC13" s="46" t="s">
        <v>109</v>
      </c>
      <c r="AD13" s="46" t="str">
        <f t="shared" si="0"/>
        <v>NC</v>
      </c>
      <c r="AF13" s="34" t="s">
        <v>270</v>
      </c>
      <c r="AG13" s="34" t="s">
        <v>269</v>
      </c>
      <c r="AH13" s="34" t="s">
        <v>403</v>
      </c>
      <c r="AI13" s="28" t="str">
        <f>LEFT(AH13,2)</f>
        <v>R9</v>
      </c>
    </row>
    <row r="14" spans="1:35" ht="15">
      <c r="A14" s="40" t="s">
        <v>9</v>
      </c>
      <c r="B14" s="41" t="s">
        <v>10</v>
      </c>
      <c r="C14" s="41" t="s">
        <v>11</v>
      </c>
      <c r="D14" s="41" t="s">
        <v>12</v>
      </c>
      <c r="E14" s="41" t="s">
        <v>13</v>
      </c>
      <c r="F14" s="41" t="s">
        <v>14</v>
      </c>
      <c r="G14" s="41"/>
      <c r="H14" s="41"/>
      <c r="I14" s="79" t="s">
        <v>15</v>
      </c>
      <c r="J14" s="79"/>
      <c r="K14" s="80"/>
      <c r="V14" t="s">
        <v>560</v>
      </c>
      <c r="W14">
        <v>3141</v>
      </c>
      <c r="AA14" s="34" t="s">
        <v>208</v>
      </c>
      <c r="AB14" s="34" t="s">
        <v>207</v>
      </c>
      <c r="AC14" s="34" t="s">
        <v>473</v>
      </c>
      <c r="AD14" s="28" t="str">
        <f t="shared" si="0"/>
        <v>R7</v>
      </c>
      <c r="AF14" s="34" t="s">
        <v>113</v>
      </c>
      <c r="AG14" s="34" t="s">
        <v>112</v>
      </c>
      <c r="AH14" s="34" t="s">
        <v>474</v>
      </c>
      <c r="AI14" s="28" t="str">
        <f>LEFT(AH14,2)</f>
        <v>R7</v>
      </c>
    </row>
    <row r="15" spans="1:35" ht="15">
      <c r="A15" s="65" t="s">
        <v>18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  <c r="L15" s="12"/>
      <c r="M15" s="12"/>
      <c r="N15" s="12"/>
      <c r="O15" s="12"/>
      <c r="P15" s="12"/>
      <c r="V15" t="s">
        <v>559</v>
      </c>
      <c r="W15">
        <v>3141</v>
      </c>
      <c r="AA15" s="34" t="s">
        <v>115</v>
      </c>
      <c r="AB15" s="34" t="s">
        <v>114</v>
      </c>
      <c r="AC15" s="34" t="s">
        <v>472</v>
      </c>
      <c r="AD15" s="28" t="str">
        <f t="shared" si="0"/>
        <v>R7</v>
      </c>
      <c r="AF15" s="34" t="s">
        <v>642</v>
      </c>
      <c r="AG15" s="34" t="s">
        <v>641</v>
      </c>
      <c r="AH15" s="34" t="s">
        <v>643</v>
      </c>
      <c r="AI15" s="28" t="str">
        <f>LEFT(AH15,2)</f>
        <v>R7</v>
      </c>
    </row>
    <row r="16" spans="1:38" ht="24" customHeight="1">
      <c r="A16" s="58">
        <v>1</v>
      </c>
      <c r="B16" s="74" t="s">
        <v>16</v>
      </c>
      <c r="C16" s="14">
        <f>IF(D16="","",VLOOKUP(D16,'BD Licence 2018'!A$1:B$70,2))</f>
      </c>
      <c r="D16" s="29"/>
      <c r="E16" s="14">
        <f>IF(D16="","",VLOOKUP(D16,'BD Licence 2018'!A$1:D$70,4))</f>
      </c>
      <c r="F16" s="54"/>
      <c r="G16" s="54"/>
      <c r="H16" s="54"/>
      <c r="I16" s="30"/>
      <c r="J16" s="13"/>
      <c r="K16" s="31"/>
      <c r="L16" s="16">
        <f>IF(E16="","",IF(E16="NC",9,VALUE(RIGHT(E16,1))))</f>
      </c>
      <c r="M16" s="16">
        <f>IF(OR(L16="",L17=""),"",IF(OR(L16&lt;4,L17&lt;4),1,IF(SUM(L16:L17)&lt;11,1,0)))</f>
      </c>
      <c r="N16" s="16">
        <f>IF(J16&lt;&gt;"",IF(J18&lt;&gt;"",0,1),IF(J18&lt;&gt;"",0,IF(R16&gt;R18,1,0)))</f>
        <v>0</v>
      </c>
      <c r="O16" s="15">
        <f>IF(OR(F16&gt;7,F18&gt;7,G16&gt;7,G18&gt;7),"Erreur dans la saisie des résultats",IF(OR((AND(F18=7,F16&lt;5)),(AND(G18=7,G16&lt;5)),(AND(H18=11,H16&lt;9))),"Erreur dans la saisie des résultats",IF(J16&lt;&gt;"",IF(J18&lt;&gt;"",0,2),IF(J18&lt;&gt;"",IF(AND(F16&gt;=6,F16&gt;F18),1,IF(AND(G16&gt;=6,G16&gt;G18),1,0)),IF(F16&gt;F18,IF(G16&gt;G18,IF(OR(H16&lt;&gt;"",H18&lt;&gt;""),"Erreur dans la saisie des résultats",2),IF(H16&gt;H18,IF(H16&lt;10,"Erreur dans la saisie des résultats",2),IF(H18&lt;10,"Erreur dans la saisie des résultats",1))),IF(G16&gt;G18,IF(H16&gt;H18,IF(H16&lt;10,"Erreur dans la saisie des résultats",2),IF(H18&lt;10,"Erreur dans la saisie des résultats",1)),IF(OR(H16&lt;&gt;"",H18&lt;&gt;""),"Erreur dans la saisie des résultats",0)))))))</f>
        <v>0</v>
      </c>
      <c r="P16" s="15">
        <f>IF(O16="Erreur dans la saisie des résultats","Erreur dans la saisie des résultats",IF(H16="",SUM(F16:H16),IF(H16&gt;H18,IF(H16&lt;10,"Erreur dans la saisie des résultats",SUM(F16:H16)),IF(H18&lt;10,"Erreur dans la saisie des résultats",SUM(F16:H16)))))</f>
        <v>0</v>
      </c>
      <c r="Q16" s="3">
        <f>IF(AND(J16&lt;&gt;"",J18&lt;&gt;""),0,IF(M16=1,0,IF(M18=1,1,N16)))</f>
        <v>0</v>
      </c>
      <c r="R16" s="17">
        <f>IF(AND(AND(F16&lt;6,F18&lt;6),OR(G16&lt;"",G18&lt;&gt;"")),"Erreur dans la saisie des résultats",IF(AND(J16="",J18="",G16&lt;6,G18&lt;6,F16&lt;&gt;"",F18&lt;&gt;""),"Erreur dans la saisie des résultats",IF(AND(J16&lt;&gt;"",J18&lt;&gt;""),0,IF(M16=1,IF(M18=1,0,IF(O16=2,0,O16)),IF(M18=1,2,O16)))))</f>
        <v>0</v>
      </c>
      <c r="S16" s="18">
        <f>IF(AND(J16&lt;&gt;"",J18&lt;&gt;""),0,IF(M16=1,IF(M18=1,0,IF(O16=2,0,P16)),IF(M18=1,IF(O16=2,P16,12),P16)))</f>
        <v>0</v>
      </c>
      <c r="V16" t="s">
        <v>652</v>
      </c>
      <c r="W16">
        <v>3069</v>
      </c>
      <c r="AA16" s="34" t="s">
        <v>294</v>
      </c>
      <c r="AB16" s="34" t="s">
        <v>293</v>
      </c>
      <c r="AC16" s="34" t="s">
        <v>420</v>
      </c>
      <c r="AD16" s="28" t="str">
        <f t="shared" si="0"/>
        <v>R9</v>
      </c>
      <c r="AF16" s="34" t="s">
        <v>117</v>
      </c>
      <c r="AG16" s="34" t="s">
        <v>116</v>
      </c>
      <c r="AH16" s="34" t="s">
        <v>476</v>
      </c>
      <c r="AI16" s="28" t="str">
        <f>LEFT(AH16,2)</f>
        <v>R7</v>
      </c>
      <c r="AL16" s="43"/>
    </row>
    <row r="17" spans="1:35" ht="24" customHeight="1">
      <c r="A17" s="59"/>
      <c r="B17" s="72"/>
      <c r="C17" s="14">
        <f>IF(D17="","",VLOOKUP(D17,'BD Licence 2018'!A$1:B$70,2))</f>
      </c>
      <c r="D17" s="29"/>
      <c r="E17" s="14">
        <f>IF(D17="","",VLOOKUP(D17,'BD Licence 2018'!A$1:D$70,4))</f>
      </c>
      <c r="F17" s="55"/>
      <c r="G17" s="55"/>
      <c r="H17" s="55"/>
      <c r="I17" s="30"/>
      <c r="J17" s="30"/>
      <c r="K17" s="31"/>
      <c r="L17" s="16">
        <f>IF(E17="","",IF(E17="NC",9,VALUE(RIGHT(E17,1))))</f>
      </c>
      <c r="M17" s="16"/>
      <c r="N17" s="16"/>
      <c r="O17" s="16"/>
      <c r="P17" s="16"/>
      <c r="R17" s="17"/>
      <c r="S17" s="18"/>
      <c r="V17" t="s">
        <v>237</v>
      </c>
      <c r="W17">
        <v>3075</v>
      </c>
      <c r="AA17" s="34" t="s">
        <v>296</v>
      </c>
      <c r="AB17" s="34" t="s">
        <v>295</v>
      </c>
      <c r="AC17" t="s">
        <v>421</v>
      </c>
      <c r="AD17" s="28" t="str">
        <f t="shared" si="0"/>
        <v>R8</v>
      </c>
      <c r="AF17" s="49" t="s">
        <v>226</v>
      </c>
      <c r="AG17" s="49" t="s">
        <v>225</v>
      </c>
      <c r="AH17" s="50" t="s">
        <v>519</v>
      </c>
      <c r="AI17" s="50" t="str">
        <f>LEFT(AH17,2)</f>
        <v>R7</v>
      </c>
    </row>
    <row r="18" spans="1:35" ht="24" customHeight="1">
      <c r="A18" s="59"/>
      <c r="B18" s="83" t="s">
        <v>17</v>
      </c>
      <c r="C18" s="14">
        <f>IF(D18="","",VLOOKUP(D18,'BD Licence 2018'!A$1:B$70,2))</f>
      </c>
      <c r="D18" s="29"/>
      <c r="E18" s="14">
        <f>IF(D18="","",VLOOKUP(D18,'BD Licence 2018'!A$1:D$70,4))</f>
      </c>
      <c r="F18" s="64"/>
      <c r="G18" s="64"/>
      <c r="H18" s="64"/>
      <c r="I18" s="30"/>
      <c r="J18" s="13"/>
      <c r="K18" s="31"/>
      <c r="L18" s="16">
        <f>IF(E18="","",IF(E18="NC",9,VALUE(RIGHT(E18,1))))</f>
      </c>
      <c r="M18" s="16">
        <f>IF(OR(L18="",L19=""),"",IF(OR(L18&lt;4,L19&lt;4),1,IF(SUM(L18:L19)&lt;11,1,0)))</f>
      </c>
      <c r="N18" s="16">
        <f>IF(J18&lt;&gt;"",IF(J16&lt;&gt;"",0,1),IF(J16&lt;&gt;"",0,IF(R18&gt;R16,1,0)))</f>
        <v>0</v>
      </c>
      <c r="O18" s="15">
        <f>IF(OR(F16&gt;7,F18&gt;7,G16&gt;7,G18&gt;7),"Erreur dans la saisie des résultats",IF(OR((AND(F16=7,F18&lt;5)),(AND(G16=7,G18&lt;5)),(AND(H16=11,H18&lt;9))),"Erreur dans la saisie des résultats",IF(J18&lt;&gt;"",IF(J16&lt;&gt;"",0,2),IF(J16&lt;&gt;"",IF(AND(F18&gt;=6,F18&gt;F16),1,IF(AND(G18&gt;=6,G18&gt;G16),1,0)),IF(F18&gt;F16,IF(G18&gt;G16,IF(OR(H16&lt;&gt;"",H18&lt;&gt;""),"Erreur dans la saisie des résultats",2),IF(H18&gt;H16,IF(H18&lt;10,"Erreur dans la saisie des résultats",2),IF(H16&lt;10,"Erreur dans la saisie des résultats",1))),IF(G18&gt;G16,IF(H18&gt;H16,IF(H18&lt;10,"Erreur dans la saisie des résultats",2),IF(H16&lt;10,"Erreur dans la saisie des résultats",1)),IF(OR(H16&lt;&gt;"",H18&lt;&gt;""),"Erreur dans la saisie des résultats",0)))))))</f>
        <v>0</v>
      </c>
      <c r="P18" s="15">
        <f>IF(O18="Erreur dans la saisie des résultats","Erreur dans la saisie des résultats",IF(H18="",SUM(F18:H18),IF(H18&gt;H16,IF(H18&lt;10,"Erreur dans la saisie des résultats",SUM(F18:H18)),IF(H16&lt;10,"Erreur dans la saisie des résultats",SUM(F18:H18)))))</f>
        <v>0</v>
      </c>
      <c r="Q18" s="3">
        <f>IF(AND(J16&lt;&gt;"",J18&lt;&gt;""),0,IF(M18=1,0,IF(M16=1,1,N18)))</f>
        <v>0</v>
      </c>
      <c r="R18" s="17">
        <f>IF(AND(AND(F16&lt;6,F18&lt;6),OR(G16&lt;"",G18&lt;&gt;"")),"Erreur dans la saisie des résultats",IF(AND(J16="",J18="",G16&lt;6,G18&lt;6,F16&lt;&gt;"",F18&lt;&gt;""),"Erreur dans la saisie des résultats",IF(AND(J16&lt;&gt;"",J18&lt;&gt;""),0,IF(M18=1,IF(M16=1,0,IF(O18=2,0,O18)),IF(M16=1,2,O18)))))</f>
        <v>0</v>
      </c>
      <c r="S18" s="18">
        <f>IF(AND(J16&lt;&gt;"",J18&lt;&gt;""),0,IF(M18=1,IF(M16=1,0,IF(O18=2,0,P18)),IF(M16=1,IF(O18=2,P18,12),P18)))</f>
        <v>0</v>
      </c>
      <c r="V18" t="s">
        <v>238</v>
      </c>
      <c r="W18">
        <v>3075</v>
      </c>
      <c r="AA18" s="34" t="s">
        <v>568</v>
      </c>
      <c r="AB18" s="34" t="s">
        <v>567</v>
      </c>
      <c r="AC18" s="34" t="s">
        <v>397</v>
      </c>
      <c r="AD18" s="28" t="str">
        <f aca="true" t="shared" si="1" ref="AD18:AD43">LEFT(AC18,2)</f>
        <v>R9</v>
      </c>
      <c r="AF18" s="34" t="s">
        <v>645</v>
      </c>
      <c r="AG18" s="34" t="s">
        <v>644</v>
      </c>
      <c r="AH18" s="34" t="s">
        <v>646</v>
      </c>
      <c r="AI18" s="28" t="str">
        <f>LEFT(AH18,2)</f>
        <v>R7</v>
      </c>
    </row>
    <row r="19" spans="1:35" ht="24" customHeight="1">
      <c r="A19" s="60"/>
      <c r="B19" s="84"/>
      <c r="C19" s="14">
        <f>IF(D19="","",VLOOKUP(D19,'BD Licence 2018'!A$1:B$70,2))</f>
      </c>
      <c r="D19" s="29"/>
      <c r="E19" s="14">
        <f>IF(D19="","",VLOOKUP(D19,'BD Licence 2018'!A$1:D$70,4))</f>
      </c>
      <c r="F19" s="85"/>
      <c r="G19" s="85"/>
      <c r="H19" s="85"/>
      <c r="I19" s="30"/>
      <c r="J19" s="3"/>
      <c r="K19" s="31"/>
      <c r="L19" s="16">
        <f>IF(E19="","",IF(E19="NC",9,VALUE(RIGHT(E19,1))))</f>
      </c>
      <c r="M19" s="16"/>
      <c r="N19" s="16"/>
      <c r="O19" s="16"/>
      <c r="P19" s="16"/>
      <c r="Q19" s="20"/>
      <c r="R19" s="19"/>
      <c r="S19" s="19"/>
      <c r="V19" t="s">
        <v>660</v>
      </c>
      <c r="W19">
        <v>3079</v>
      </c>
      <c r="AA19" s="34" t="s">
        <v>423</v>
      </c>
      <c r="AB19" s="34" t="s">
        <v>422</v>
      </c>
      <c r="AC19" s="34" t="s">
        <v>424</v>
      </c>
      <c r="AD19" s="28" t="str">
        <f t="shared" si="1"/>
        <v>R9</v>
      </c>
      <c r="AF19" s="34" t="s">
        <v>228</v>
      </c>
      <c r="AG19" s="34" t="s">
        <v>227</v>
      </c>
      <c r="AH19" s="34" t="s">
        <v>521</v>
      </c>
      <c r="AI19" s="28" t="str">
        <f>LEFT(AH19,2)</f>
        <v>R7</v>
      </c>
    </row>
    <row r="20" spans="1:35" ht="15">
      <c r="A20" s="69" t="s">
        <v>19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  <c r="L20" s="16"/>
      <c r="M20" s="12"/>
      <c r="N20" s="12"/>
      <c r="O20" s="12"/>
      <c r="P20" s="12"/>
      <c r="R20" s="19"/>
      <c r="S20" s="19"/>
      <c r="V20" t="s">
        <v>667</v>
      </c>
      <c r="W20">
        <v>3079</v>
      </c>
      <c r="AA20" s="34" t="s">
        <v>304</v>
      </c>
      <c r="AB20" s="34" t="s">
        <v>303</v>
      </c>
      <c r="AC20" s="34" t="s">
        <v>428</v>
      </c>
      <c r="AD20" s="28" t="str">
        <f t="shared" si="1"/>
        <v>R7</v>
      </c>
      <c r="AF20" s="34" t="s">
        <v>174</v>
      </c>
      <c r="AG20" s="34" t="s">
        <v>173</v>
      </c>
      <c r="AH20" s="34" t="s">
        <v>400</v>
      </c>
      <c r="AI20" s="28" t="str">
        <f>LEFT(AH20,2)</f>
        <v>R9</v>
      </c>
    </row>
    <row r="21" spans="1:35" ht="24" customHeight="1">
      <c r="A21" s="58">
        <v>1</v>
      </c>
      <c r="B21" s="72" t="s">
        <v>16</v>
      </c>
      <c r="C21" s="14">
        <f>IF(D21="","",VLOOKUP(D21,'BD Licence 2018'!A$1:B$70,2))</f>
      </c>
      <c r="D21" s="29"/>
      <c r="E21" s="14">
        <f>IF(D21="","",VLOOKUP(D21,'BD Licence 2018'!A$1:D$70,4))</f>
      </c>
      <c r="F21" s="54"/>
      <c r="G21" s="54"/>
      <c r="H21" s="54"/>
      <c r="I21" s="30"/>
      <c r="J21" s="13"/>
      <c r="K21" s="31"/>
      <c r="L21" s="16">
        <f>IF(E21="","",IF(E21="NC",9,VALUE(RIGHT(E21,1))))</f>
      </c>
      <c r="M21" s="16">
        <f>IF(OR(L21="",L22=""),"",IF(OR(L21&lt;7,L22&lt;7),1,IF(SUM(L21:L22)&lt;14,1,0)))</f>
      </c>
      <c r="N21" s="16">
        <f>IF(J21&lt;&gt;"",IF(J23&lt;&gt;"",0,1),IF(J23&lt;&gt;"",0,IF(R21&gt;R23,1,0)))</f>
        <v>0</v>
      </c>
      <c r="O21" s="15">
        <f>IF(OR(F21&gt;7,F23&gt;7,G21&gt;7,G23&gt;7),"Erreur dans la saisie des résultats",IF(OR((AND(F23=7,F21&lt;5)),(AND(G23=7,G21&lt;5)),(AND(H23=11,H21&lt;9))),"Erreur dans la saisie des résultats",IF(J21&lt;&gt;"",IF(J23&lt;&gt;"",0,2),IF(J23&lt;&gt;"",IF(AND(F21&gt;=6,F21&gt;F23),1,IF(AND(G21&gt;=6,G21&gt;G23),1,0)),IF(F21&gt;F23,IF(G21&gt;G23,IF(OR(H21&lt;&gt;"",H23&lt;&gt;""),"Erreur dans la saisie des résultats",2),IF(H21&gt;H23,IF(H21&lt;10,"Erreur dans la saisie des résultats",2),IF(H23&lt;10,"Erreur dans la saisie des résultats",1))),IF(G21&gt;G23,IF(H21&gt;H23,IF(H21&lt;10,"Erreur dans la saisie des résultats",2),IF(H23&lt;10,"Erreur dans la saisie des résultats",1)),IF(OR(H21&lt;&gt;"",H23&lt;&gt;""),"Erreur dans la saisie des résultats",0)))))))</f>
        <v>0</v>
      </c>
      <c r="P21" s="15">
        <f>IF(O21="Erreur dans la saisie des résultats","Erreur dans la saisie des résultats",IF(H21="",SUM(F21:H21),IF(H21&gt;H23,IF(H21&lt;10,"Erreur dans la saisie des résultats",SUM(F21:H21)),IF(H23&lt;10,"Erreur dans la saisie des résultats",SUM(F21:H21)))))</f>
        <v>0</v>
      </c>
      <c r="Q21" s="3">
        <f>IF(AND(J21&lt;&gt;"",J23&lt;&gt;""),0,IF(M21=1,0,IF(M23=1,1,N21)))</f>
        <v>0</v>
      </c>
      <c r="R21" s="17">
        <f>IF(AND(AND(F21&lt;6,F23&lt;6),OR(G21&lt;"",G23&lt;&gt;"")),"Erreur dans la saisie des résultats",IF(AND(J21="",J23="",G21&lt;6,G23&lt;6,F21&lt;&gt;"",F23&lt;&gt;""),"Erreur dans la saisie des résultats",IF(AND(J21&lt;&gt;"",J23&lt;&gt;""),0,IF(M21=1,IF(M23=1,0,IF(O21=2,0,O21)),IF(M23=1,2,O21)))))</f>
        <v>0</v>
      </c>
      <c r="S21" s="18">
        <f>IF(AND(J21&lt;&gt;"",J23&lt;&gt;""),0,IF(M21=1,IF(M23=1,0,IF(O21=2,0,P21)),IF(M23=1,IF(O21=2,P21,12),P21)))</f>
        <v>0</v>
      </c>
      <c r="AA21" s="25" t="s">
        <v>129</v>
      </c>
      <c r="AB21" s="25" t="s">
        <v>128</v>
      </c>
      <c r="AC21" s="25" t="s">
        <v>417</v>
      </c>
      <c r="AD21" s="28" t="str">
        <f t="shared" si="1"/>
        <v>R9</v>
      </c>
      <c r="AF21" s="34" t="s">
        <v>131</v>
      </c>
      <c r="AG21" s="34" t="s">
        <v>130</v>
      </c>
      <c r="AH21" s="34" t="s">
        <v>482</v>
      </c>
      <c r="AI21" s="28" t="str">
        <f>LEFT(AH21,2)</f>
        <v>R6</v>
      </c>
    </row>
    <row r="22" spans="1:35" ht="24" customHeight="1">
      <c r="A22" s="59"/>
      <c r="B22" s="56"/>
      <c r="C22" s="14">
        <f>IF(D22="","",VLOOKUP(D22,'BD Licence 2018'!A$1:B$70,2))</f>
      </c>
      <c r="D22" s="29"/>
      <c r="E22" s="14">
        <f>IF(D22="","",VLOOKUP(D22,'BD Licence 2018'!A$1:D$70,4))</f>
      </c>
      <c r="F22" s="55"/>
      <c r="G22" s="55"/>
      <c r="H22" s="55"/>
      <c r="I22" s="30"/>
      <c r="J22" s="30"/>
      <c r="K22" s="31"/>
      <c r="L22" s="16">
        <f>IF(E22="","",IF(E22="NC",9,VALUE(RIGHT(E22,1))))</f>
      </c>
      <c r="M22" s="16"/>
      <c r="N22" s="16"/>
      <c r="O22" s="16"/>
      <c r="P22" s="16"/>
      <c r="R22" s="17"/>
      <c r="S22" s="18"/>
      <c r="AA22" s="34" t="s">
        <v>573</v>
      </c>
      <c r="AB22" s="34" t="s">
        <v>572</v>
      </c>
      <c r="AC22" s="34" t="s">
        <v>397</v>
      </c>
      <c r="AD22" s="28" t="str">
        <f t="shared" si="1"/>
        <v>R9</v>
      </c>
      <c r="AF22" s="34" t="s">
        <v>135</v>
      </c>
      <c r="AG22" s="34" t="s">
        <v>134</v>
      </c>
      <c r="AH22" s="34" t="s">
        <v>484</v>
      </c>
      <c r="AI22" s="28" t="str">
        <f>LEFT(AH22,2)</f>
        <v>R8</v>
      </c>
    </row>
    <row r="23" spans="1:35" ht="24" customHeight="1">
      <c r="A23" s="59"/>
      <c r="B23" s="56" t="s">
        <v>17</v>
      </c>
      <c r="C23" s="14">
        <f>IF(D23="","",VLOOKUP(D23,'BD Licence 2018'!A$1:B$70,2))</f>
      </c>
      <c r="D23" s="29"/>
      <c r="E23" s="14">
        <f>IF(D23="","",VLOOKUP(D23,'BD Licence 2018'!A$1:D$70,4))</f>
      </c>
      <c r="F23" s="61"/>
      <c r="G23" s="61"/>
      <c r="H23" s="63"/>
      <c r="I23" s="30"/>
      <c r="J23" s="13"/>
      <c r="K23" s="31"/>
      <c r="L23" s="16">
        <f>IF(E23="","",IF(E23="NC",9,VALUE(RIGHT(E23,1))))</f>
      </c>
      <c r="M23" s="16">
        <f>IF(OR(L23="",L24=""),"",IF(OR(L23&lt;7,L24&lt;7),1,IF(SUM(L23:L24)&lt;14,1,0)))</f>
      </c>
      <c r="N23" s="16">
        <f>IF(J23&lt;&gt;"",IF(J21&lt;&gt;"",0,1),IF(J21&lt;&gt;"",0,IF(R23&gt;R21,1,0)))</f>
        <v>0</v>
      </c>
      <c r="O23" s="15">
        <f>IF(OR(F21&gt;7,F23&gt;7,G21&gt;7,G23&gt;7),"Erreur dans la saisie des résultats",IF(OR((AND(F21=7,F23&lt;5)),(AND(G21=7,G23&lt;5)),(AND(H21=11,H23&lt;9))),"Erreur dans la saisie des résultats",IF(J23&lt;&gt;"",IF(J21&lt;&gt;"",0,2),IF(J21&lt;&gt;"",IF(AND(F23&gt;=6,F23&gt;F21),1,IF(AND(G23&gt;=6,G23&gt;G21),1,0)),IF(F23&gt;F21,IF(G23&gt;G21,IF(OR(H21&lt;&gt;"",H23&lt;&gt;""),"Erreur dans la saisie des résultats",2),IF(H23&gt;H21,IF(H23&lt;10,"Erreur dans la saisie des résultats",2),IF(H21&lt;10,"Erreur dans la saisie des résultats",1))),IF(G23&gt;G21,IF(H23&gt;H21,IF(H23&lt;10,"Erreur dans la saisie des résultats",2),IF(H21&lt;10,"Erreur dans la saisie des résultats",1)),IF(OR(H21&lt;&gt;"",H23&lt;&gt;""),"Erreur dans la saisie des résultats",0)))))))</f>
        <v>0</v>
      </c>
      <c r="P23" s="15">
        <f>IF(O23="Erreur dans la saisie des résultats","Erreur dans la saisie des résultats",IF(H23="",SUM(F23:H23),IF(H23&gt;H21,IF(H23&lt;10,"Erreur dans la saisie des résultats",SUM(F23:H23)),IF(H21&lt;10,"Erreur dans la saisie des résultats",SUM(F23:H23)))))</f>
        <v>0</v>
      </c>
      <c r="Q23" s="3">
        <f>IF(AND(J21&lt;&gt;"",J23&lt;&gt;""),0,IF(M23=1,0,IF(M21=1,1,N23)))</f>
        <v>0</v>
      </c>
      <c r="R23" s="17">
        <f>IF(AND(AND(F21&lt;6,F23&lt;6),OR(G21&lt;"",G23&lt;&gt;"")),"Erreur dans la saisie des résultats",IF(AND(J21="",J23="",G21&lt;6,G23&lt;6,F21&lt;&gt;"",F23&lt;&gt;""),"Erreur dans la saisie des résultats",IF(AND(J21&lt;&gt;"",J23&lt;&gt;""),0,IF(M23=1,IF(M21=1,0,IF(O23=2,0,O23)),IF(M21=1,2,O23)))))</f>
        <v>0</v>
      </c>
      <c r="S23" s="18">
        <f>IF(AND(J21&lt;&gt;"",J23&lt;&gt;""),0,IF(M23=1,IF(M21=1,0,IF(O23=2,0,P23)),IF(M21=1,IF(O23=2,P23,12),P23)))</f>
        <v>0</v>
      </c>
      <c r="AA23" s="34" t="s">
        <v>306</v>
      </c>
      <c r="AB23" s="34" t="s">
        <v>305</v>
      </c>
      <c r="AC23" s="34" t="s">
        <v>429</v>
      </c>
      <c r="AD23" s="28" t="str">
        <f t="shared" si="1"/>
        <v>R7</v>
      </c>
      <c r="AF23" s="34" t="s">
        <v>180</v>
      </c>
      <c r="AG23" s="34" t="s">
        <v>179</v>
      </c>
      <c r="AH23" s="34" t="s">
        <v>404</v>
      </c>
      <c r="AI23" s="28" t="str">
        <f>LEFT(AH23,2)</f>
        <v>R7</v>
      </c>
    </row>
    <row r="24" spans="1:35" ht="24" customHeight="1">
      <c r="A24" s="60"/>
      <c r="B24" s="56"/>
      <c r="C24" s="14">
        <f>IF(D24="","",VLOOKUP(D24,'BD Licence 2018'!A$1:B$70,2))</f>
      </c>
      <c r="D24" s="29"/>
      <c r="E24" s="14">
        <f>IF(D24="","",VLOOKUP(D24,'BD Licence 2018'!A$1:D$70,4))</f>
      </c>
      <c r="F24" s="62"/>
      <c r="G24" s="62"/>
      <c r="H24" s="64"/>
      <c r="I24" s="30"/>
      <c r="J24" s="3"/>
      <c r="K24" s="31"/>
      <c r="L24" s="16">
        <f>IF(E24="","",IF(E24="NC",9,VALUE(RIGHT(E24,1))))</f>
      </c>
      <c r="M24" s="16"/>
      <c r="N24" s="16"/>
      <c r="O24" s="16"/>
      <c r="P24" s="16"/>
      <c r="Q24" s="20"/>
      <c r="R24" s="19"/>
      <c r="S24" s="19"/>
      <c r="AA24" s="34" t="s">
        <v>178</v>
      </c>
      <c r="AB24" s="34" t="s">
        <v>177</v>
      </c>
      <c r="AC24" s="34" t="s">
        <v>401</v>
      </c>
      <c r="AD24" s="28" t="str">
        <f t="shared" si="1"/>
        <v>R7</v>
      </c>
      <c r="AF24" s="34" t="s">
        <v>648</v>
      </c>
      <c r="AG24" s="34" t="s">
        <v>647</v>
      </c>
      <c r="AH24" s="34" t="s">
        <v>403</v>
      </c>
      <c r="AI24" s="28" t="str">
        <f>LEFT(AH24,2)</f>
        <v>R9</v>
      </c>
    </row>
    <row r="25" spans="1:39" ht="15">
      <c r="A25" s="65" t="s">
        <v>20</v>
      </c>
      <c r="B25" s="66"/>
      <c r="C25" s="66"/>
      <c r="D25" s="66"/>
      <c r="E25" s="66"/>
      <c r="F25" s="66"/>
      <c r="G25" s="66"/>
      <c r="H25" s="66"/>
      <c r="I25" s="66"/>
      <c r="J25" s="66"/>
      <c r="K25" s="67"/>
      <c r="L25" s="16">
        <f>IF(E25="","",VALUE(RIGHT(E25,1)))</f>
      </c>
      <c r="M25" s="12"/>
      <c r="N25" s="12"/>
      <c r="O25" s="12"/>
      <c r="P25" s="12"/>
      <c r="Q25" s="20"/>
      <c r="R25" s="19"/>
      <c r="S25" s="19"/>
      <c r="AA25" s="34" t="s">
        <v>650</v>
      </c>
      <c r="AB25" s="34" t="s">
        <v>649</v>
      </c>
      <c r="AC25" s="34" t="s">
        <v>651</v>
      </c>
      <c r="AD25" s="28" t="str">
        <f t="shared" si="1"/>
        <v>R8</v>
      </c>
      <c r="AF25" s="45" t="s">
        <v>668</v>
      </c>
      <c r="AG25" s="45" t="s">
        <v>670</v>
      </c>
      <c r="AH25" s="45" t="s">
        <v>109</v>
      </c>
      <c r="AI25" s="46" t="s">
        <v>109</v>
      </c>
      <c r="AM25" s="43"/>
    </row>
    <row r="26" spans="1:35" ht="24" customHeight="1">
      <c r="A26" s="58">
        <v>1</v>
      </c>
      <c r="B26" s="56" t="s">
        <v>16</v>
      </c>
      <c r="C26" s="14">
        <f>IF(D26="","",VLOOKUP(D26,'BD Licence 2018'!A$1:B$70,2))</f>
      </c>
      <c r="D26" s="29"/>
      <c r="E26" s="14">
        <f>IF(D26="","",VLOOKUP(D26,'BD Licence 2018'!A$1:D$70,4))</f>
      </c>
      <c r="F26" s="54"/>
      <c r="G26" s="54"/>
      <c r="H26" s="54"/>
      <c r="I26" s="30"/>
      <c r="J26" s="13"/>
      <c r="K26" s="31"/>
      <c r="L26" s="16">
        <f aca="true" t="shared" si="2" ref="L26:L33">IF(E26="","",IF(E26="NC",9,VALUE(RIGHT(E26,1))))</f>
      </c>
      <c r="M26" s="16">
        <f>IF(OR(L26="",L27=""),"",IF(OR(L26&lt;6,L27&lt;6),1,IF(SUM(L26:L27)&lt;13,1,0)))</f>
      </c>
      <c r="N26" s="16">
        <f>IF(J26&lt;&gt;"",IF(J28&lt;&gt;"",0,1),IF(J28&lt;&gt;"",0,IF(R26&gt;R28,1,0)))</f>
        <v>0</v>
      </c>
      <c r="O26" s="15">
        <f>IF(OR(F26&gt;7,F28&gt;7,G26&gt;7,G28&gt;7),"Erreur dans la saisie des résultats",IF(OR((AND(F28=7,F26&lt;5)),(AND(G28=7,G26&lt;5)),(AND(H28=11,H26&lt;9))),"Erreur dans la saisie des résultats",IF(J26&lt;&gt;"",IF(J28&lt;&gt;"",0,2),IF(J28&lt;&gt;"",IF(AND(F26&gt;=6,F26&gt;F28),1,IF(AND(G26&gt;=6,G26&gt;G28),1,0)),IF(F26&gt;F28,IF(G26&gt;G28,IF(OR(H26&lt;&gt;"",H28&lt;&gt;""),"Erreur dans la saisie des résultats",2),IF(H26&gt;H28,IF(H26&lt;10,"Erreur dans la saisie des résultats",2),IF(H28&lt;10,"Erreur dans la saisie des résultats",1))),IF(G26&gt;G28,IF(H26&gt;H28,IF(H26&lt;10,"Erreur dans la saisie des résultats",2),IF(H28&lt;10,"Erreur dans la saisie des résultats",1)),IF(OR(H26&lt;&gt;"",H28&lt;&gt;""),"Erreur dans la saisie des résultats",0)))))))</f>
        <v>0</v>
      </c>
      <c r="P26" s="15">
        <f>IF(O26="Erreur dans la saisie des résultats","Erreur dans la saisie des résultats",IF(H26="",SUM(F26:H26),IF(H26&gt;H28,IF(H26&lt;10,"Erreur dans la saisie des résultats",SUM(F26:H26)),IF(H28&lt;10,"Erreur dans la saisie des résultats",SUM(F26:H26)))))</f>
        <v>0</v>
      </c>
      <c r="Q26" s="3">
        <f>IF(AND(J26&lt;&gt;"",J28&lt;&gt;""),0,IF(M26=1,0,IF(M28=1,1,N26)))</f>
        <v>0</v>
      </c>
      <c r="R26" s="17">
        <f>IF(AND(AND(F26&lt;6,F28&lt;6),OR(G26&lt;"",G28&lt;&gt;"")),"Erreur dans la saisie des résultats",IF(AND(J26="",J28="",G26&lt;6,G28&lt;6,F26&lt;&gt;"",F28&lt;&gt;""),"Erreur dans la saisie des résultats",IF(AND(J26&lt;&gt;"",J28&lt;&gt;""),0,IF(M26=1,IF(M28=1,0,IF(O26=2,0,O26)),IF(M28=1,2,O26)))))</f>
        <v>0</v>
      </c>
      <c r="S26" s="18">
        <f>IF(AND(J26&lt;&gt;"",J28&lt;&gt;""),0,IF(M26=1,IF(M28=1,0,IF(O26=2,0,P26)),IF(M28=1,IF(O26=2,P26,12),P26)))</f>
        <v>0</v>
      </c>
      <c r="AA26" s="34" t="s">
        <v>133</v>
      </c>
      <c r="AB26" s="34" t="s">
        <v>132</v>
      </c>
      <c r="AC26" s="34" t="s">
        <v>483</v>
      </c>
      <c r="AD26" s="28" t="str">
        <f t="shared" si="1"/>
        <v>R9</v>
      </c>
      <c r="AF26" s="34" t="s">
        <v>61</v>
      </c>
      <c r="AG26" s="34" t="s">
        <v>60</v>
      </c>
      <c r="AH26" s="34" t="s">
        <v>526</v>
      </c>
      <c r="AI26" s="28" t="str">
        <f aca="true" t="shared" si="3" ref="AI26:AI46">LEFT(AH26,2)</f>
        <v>R8</v>
      </c>
    </row>
    <row r="27" spans="1:35" ht="24" customHeight="1">
      <c r="A27" s="59"/>
      <c r="B27" s="56"/>
      <c r="C27" s="14">
        <f>IF(D27="","",VLOOKUP(D27,'BD Licence 2018'!A$1:B$70,2))</f>
      </c>
      <c r="D27" s="29"/>
      <c r="E27" s="14">
        <f>IF(D27="","",VLOOKUP(D27,'BD Licence 2018'!A$1:D$70,4))</f>
      </c>
      <c r="F27" s="55"/>
      <c r="G27" s="55"/>
      <c r="H27" s="55"/>
      <c r="I27" s="30"/>
      <c r="J27" s="30"/>
      <c r="K27" s="31"/>
      <c r="L27" s="16">
        <f t="shared" si="2"/>
      </c>
      <c r="M27" s="16"/>
      <c r="N27" s="16"/>
      <c r="O27" s="16"/>
      <c r="P27" s="16"/>
      <c r="R27" s="17"/>
      <c r="S27" s="18"/>
      <c r="AA27" s="34" t="s">
        <v>316</v>
      </c>
      <c r="AB27" s="34" t="s">
        <v>315</v>
      </c>
      <c r="AC27" s="34" t="s">
        <v>430</v>
      </c>
      <c r="AD27" s="28" t="str">
        <f t="shared" si="1"/>
        <v>R9</v>
      </c>
      <c r="AF27" s="34" t="s">
        <v>214</v>
      </c>
      <c r="AG27" s="34" t="s">
        <v>213</v>
      </c>
      <c r="AH27" s="34" t="s">
        <v>488</v>
      </c>
      <c r="AI27" s="28" t="str">
        <f t="shared" si="3"/>
        <v>R7</v>
      </c>
    </row>
    <row r="28" spans="1:35" ht="24" customHeight="1">
      <c r="A28" s="59"/>
      <c r="B28" s="56" t="s">
        <v>17</v>
      </c>
      <c r="C28" s="14">
        <f>IF(D28="","",VLOOKUP(D28,'BD Licence 2018'!A$1:B$70,2))</f>
      </c>
      <c r="D28" s="29"/>
      <c r="E28" s="14">
        <f>IF(D28="","",VLOOKUP(D28,'BD Licence 2018'!A$1:D$70,4))</f>
      </c>
      <c r="F28" s="61"/>
      <c r="G28" s="61"/>
      <c r="H28" s="63"/>
      <c r="I28" s="30"/>
      <c r="J28" s="13"/>
      <c r="K28" s="31"/>
      <c r="L28" s="16">
        <f t="shared" si="2"/>
      </c>
      <c r="M28" s="16">
        <f>IF(OR(L28="",L29=""),"",IF(OR(L28&lt;6,L29&lt;6),1,IF(SUM(L28:L29)&lt;13,1,0)))</f>
      </c>
      <c r="N28" s="16">
        <f>IF(J28&lt;&gt;"",IF(J26&lt;&gt;"",0,1),IF(J26&lt;&gt;"",0,IF(R28&gt;R26,1,0)))</f>
        <v>0</v>
      </c>
      <c r="O28" s="15">
        <f>IF(OR(F26&gt;7,F28&gt;7,G26&gt;7,G28&gt;7),"Erreur dans la saisie des résultats",IF(OR((AND(F26=7,F28&lt;5)),(AND(G26=7,G28&lt;5)),(AND(H26=11,H28&lt;9))),"Erreur dans la saisie des résultats",IF(J28&lt;&gt;"",IF(J26&lt;&gt;"",0,2),IF(J26&lt;&gt;"",IF(AND(F28&gt;=6,F28&gt;F26),1,IF(AND(G28&gt;=6,G28&gt;G26),1,0)),IF(F28&gt;F26,IF(G28&gt;G26,IF(OR(H26&lt;&gt;"",H28&lt;&gt;""),"Erreur dans la saisie des résultats",2),IF(H28&gt;H26,IF(H28&lt;10,"Erreur dans la saisie des résultats",2),IF(H26&lt;10,"Erreur dans la saisie des résultats",1))),IF(G28&gt;G26,IF(H28&gt;H26,IF(H28&lt;10,"Erreur dans la saisie des résultats",2),IF(H26&lt;10,"Erreur dans la saisie des résultats",1)),IF(OR(H26&lt;&gt;"",H28&lt;&gt;""),"Erreur dans la saisie des résultats",0)))))))</f>
        <v>0</v>
      </c>
      <c r="P28" s="15">
        <f>IF(O28="Erreur dans la saisie des résultats","Erreur dans la saisie des résultats",IF(H28="",SUM(F28:H28),IF(H28&gt;H26,IF(H28&lt;10,"Erreur dans la saisie des résultats",SUM(F28:H28)),IF(H26&lt;10,"Erreur dans la saisie des résultats",SUM(F28:H28)))))</f>
        <v>0</v>
      </c>
      <c r="Q28" s="3">
        <f>IF(AND(J26&lt;&gt;"",J28&lt;&gt;""),0,IF(M28=1,0,IF(M26=1,1,N28)))</f>
        <v>0</v>
      </c>
      <c r="R28" s="17">
        <f>IF(AND(AND(F26&lt;6,F28&lt;6),OR(G26&lt;"",G28&lt;&gt;"")),"Erreur dans la saisie des résultats",IF(AND(J26="",J28="",G26&lt;6,G28&lt;6,F26&lt;&gt;"",F28&lt;&gt;""),"Erreur dans la saisie des résultats",IF(AND(J26&lt;&gt;"",J28&lt;&gt;""),0,IF(M28=1,IF(M26=1,0,IF(O28=2,0,O28)),IF(M26=1,2,O28)))))</f>
        <v>0</v>
      </c>
      <c r="S28" s="18">
        <f>IF(AND(J26&lt;&gt;"",J28&lt;&gt;""),0,IF(M28=1,IF(M26=1,0,IF(O28=2,0,P28)),IF(M26=1,IF(O28=2,P28,12),P28)))</f>
        <v>0</v>
      </c>
      <c r="AA28" s="34" t="s">
        <v>141</v>
      </c>
      <c r="AB28" s="34" t="s">
        <v>140</v>
      </c>
      <c r="AC28" s="34" t="s">
        <v>487</v>
      </c>
      <c r="AD28" s="28" t="str">
        <f t="shared" si="1"/>
        <v>R9</v>
      </c>
      <c r="AF28" s="34" t="s">
        <v>72</v>
      </c>
      <c r="AG28" s="34" t="s">
        <v>71</v>
      </c>
      <c r="AH28" s="34" t="s">
        <v>533</v>
      </c>
      <c r="AI28" s="28" t="str">
        <f t="shared" si="3"/>
        <v>R8</v>
      </c>
    </row>
    <row r="29" spans="1:35" ht="24" customHeight="1">
      <c r="A29" s="60"/>
      <c r="B29" s="56"/>
      <c r="C29" s="14">
        <f>IF(D29="","",VLOOKUP(D29,'BD Licence 2018'!A$1:B$70,2))</f>
      </c>
      <c r="D29" s="29"/>
      <c r="E29" s="14">
        <f>IF(D29="","",VLOOKUP(D29,'BD Licence 2018'!A$1:D$70,4))</f>
      </c>
      <c r="F29" s="62"/>
      <c r="G29" s="62"/>
      <c r="H29" s="64"/>
      <c r="I29" s="30"/>
      <c r="J29" s="8"/>
      <c r="K29" s="31"/>
      <c r="L29" s="16">
        <f t="shared" si="2"/>
      </c>
      <c r="M29" s="16"/>
      <c r="N29" s="16"/>
      <c r="O29" s="16"/>
      <c r="P29" s="16"/>
      <c r="Q29" s="20"/>
      <c r="R29" s="19"/>
      <c r="S29" s="19"/>
      <c r="AA29" s="34" t="s">
        <v>70</v>
      </c>
      <c r="AB29" s="34" t="s">
        <v>69</v>
      </c>
      <c r="AC29" s="34" t="s">
        <v>532</v>
      </c>
      <c r="AD29" s="28" t="str">
        <f t="shared" si="1"/>
        <v>R7</v>
      </c>
      <c r="AF29" s="49" t="s">
        <v>662</v>
      </c>
      <c r="AG29" s="49" t="s">
        <v>664</v>
      </c>
      <c r="AH29" s="50" t="s">
        <v>665</v>
      </c>
      <c r="AI29" s="50" t="str">
        <f t="shared" si="3"/>
        <v>R9</v>
      </c>
    </row>
    <row r="30" spans="1:35" ht="24" customHeight="1">
      <c r="A30" s="58">
        <v>2</v>
      </c>
      <c r="B30" s="56" t="s">
        <v>16</v>
      </c>
      <c r="C30" s="14">
        <f>IF(D30="","",VLOOKUP(D30,'BD Licence 2018'!A$1:B$70,2))</f>
      </c>
      <c r="D30" s="29"/>
      <c r="E30" s="14">
        <f>IF(D30="","",VLOOKUP(D30,'BD Licence 2018'!A$1:D$70,4))</f>
      </c>
      <c r="F30" s="54"/>
      <c r="G30" s="54"/>
      <c r="H30" s="54"/>
      <c r="I30" s="30"/>
      <c r="J30" s="13"/>
      <c r="K30" s="31"/>
      <c r="L30" s="16">
        <f t="shared" si="2"/>
      </c>
      <c r="M30" s="16">
        <f>IF(OR(L30="",L31=""),"",IF(OR(L30&lt;6,L31&lt;6),1,IF(SUM(L30:L31)&lt;13,1,0)))</f>
      </c>
      <c r="N30" s="16">
        <f>IF(J30&lt;&gt;"",IF(J32&lt;&gt;"",0,1),IF(J32&lt;&gt;"",0,IF(R30&gt;R32,1,0)))</f>
        <v>0</v>
      </c>
      <c r="O30" s="15">
        <f>IF(OR(F30&gt;7,F32&gt;7,G30&gt;7,G32&gt;7),"Erreur dans la saisie des résultats",IF(OR((AND(F32=7,F30&lt;5)),(AND(G32=7,G30&lt;5)),(AND(H32=11,H30&lt;9))),"Erreur dans la saisie des résultats",IF(J30&lt;&gt;"",IF(J32&lt;&gt;"",0,2),IF(J32&lt;&gt;"",IF(AND(F30&gt;=6,F30&gt;F32),1,IF(AND(G30&gt;=6,G30&gt;G32),1,0)),IF(F30&gt;F32,IF(G30&gt;G32,IF(OR(H30&lt;&gt;"",H32&lt;&gt;""),"Erreur dans la saisie des résultats",2),IF(H30&gt;H32,IF(H30&lt;10,"Erreur dans la saisie des résultats",2),IF(H32&lt;10,"Erreur dans la saisie des résultats",1))),IF(G30&gt;G32,IF(H30&gt;H32,IF(H30&lt;10,"Erreur dans la saisie des résultats",2),IF(H32&lt;10,"Erreur dans la saisie des résultats",1)),IF(OR(H30&lt;&gt;"",H32&lt;&gt;""),"Erreur dans la saisie des résultats",0)))))))</f>
        <v>0</v>
      </c>
      <c r="P30" s="15">
        <f>IF(O30="Erreur dans la saisie des résultats","Erreur dans la saisie des résultats",IF(H30="",SUM(F30:H30),IF(H30&gt;H32,IF(H30&lt;10,"Erreur dans la saisie des résultats",SUM(F30:H30)),IF(H32&lt;10,"Erreur dans la saisie des résultats",SUM(F30:H30)))))</f>
        <v>0</v>
      </c>
      <c r="Q30" s="3">
        <f>IF(AND(J30&lt;&gt;"",J32&lt;&gt;""),0,IF(M30=1,0,IF(M32=1,1,N30)))</f>
        <v>0</v>
      </c>
      <c r="R30" s="17">
        <f>IF(AND(AND(F30&lt;6,F32&lt;6),OR(G30&lt;"",G32&lt;&gt;"")),"Erreur dans la saisie des résultats",IF(AND(J30="",J32="",G30&lt;6,G32&lt;6,F30&lt;&gt;"",F32&lt;&gt;""),"Erreur dans la saisie des résultats",IF(AND(J30&lt;&gt;"",J32&lt;&gt;""),0,IF(M30=1,IF(M32=1,0,IF(O30=2,0,O30)),IF(M32=1,2,O30)))))</f>
        <v>0</v>
      </c>
      <c r="S30" s="18">
        <f>IF(AND(J30&lt;&gt;"",J32&lt;&gt;""),0,IF(M30=1,IF(M32=1,0,IF(O30=2,0,P30)),IF(M32=1,IF(O30=2,P30,12),P30)))</f>
        <v>0</v>
      </c>
      <c r="AA30" s="34" t="s">
        <v>284</v>
      </c>
      <c r="AB30" s="34" t="s">
        <v>283</v>
      </c>
      <c r="AC30" s="34" t="s">
        <v>455</v>
      </c>
      <c r="AD30" s="28" t="str">
        <f t="shared" si="1"/>
        <v>R8</v>
      </c>
      <c r="AF30" s="34" t="s">
        <v>143</v>
      </c>
      <c r="AG30" s="25" t="s">
        <v>142</v>
      </c>
      <c r="AH30" s="25" t="s">
        <v>490</v>
      </c>
      <c r="AI30" s="28" t="str">
        <f t="shared" si="3"/>
        <v>R7</v>
      </c>
    </row>
    <row r="31" spans="1:35" ht="24" customHeight="1">
      <c r="A31" s="59"/>
      <c r="B31" s="56"/>
      <c r="C31" s="14">
        <f>IF(D31="","",VLOOKUP(D31,'BD Licence 2018'!A$1:B$70,2))</f>
      </c>
      <c r="D31" s="29"/>
      <c r="E31" s="14">
        <f>IF(D31="","",VLOOKUP(D31,'BD Licence 2018'!A$1:D$70,4))</f>
      </c>
      <c r="F31" s="55"/>
      <c r="G31" s="55"/>
      <c r="H31" s="55"/>
      <c r="I31" s="30"/>
      <c r="J31" s="30"/>
      <c r="K31" s="31"/>
      <c r="L31" s="16">
        <f t="shared" si="2"/>
      </c>
      <c r="M31" s="16"/>
      <c r="N31" s="16"/>
      <c r="O31" s="16"/>
      <c r="P31" s="16"/>
      <c r="R31" s="17"/>
      <c r="S31" s="18"/>
      <c r="AA31" s="34" t="s">
        <v>216</v>
      </c>
      <c r="AB31" s="34" t="s">
        <v>215</v>
      </c>
      <c r="AC31" s="34" t="s">
        <v>489</v>
      </c>
      <c r="AD31" s="28" t="str">
        <f t="shared" si="1"/>
        <v>R8</v>
      </c>
      <c r="AF31" s="34" t="s">
        <v>334</v>
      </c>
      <c r="AG31" s="34" t="s">
        <v>333</v>
      </c>
      <c r="AH31" s="34" t="s">
        <v>431</v>
      </c>
      <c r="AI31" s="28" t="str">
        <f t="shared" si="3"/>
        <v>R7</v>
      </c>
    </row>
    <row r="32" spans="1:35" ht="24" customHeight="1">
      <c r="A32" s="59"/>
      <c r="B32" s="56" t="s">
        <v>17</v>
      </c>
      <c r="C32" s="14">
        <f>IF(D32="","",VLOOKUP(D32,'BD Licence 2018'!A$1:B$70,2))</f>
      </c>
      <c r="D32" s="29"/>
      <c r="E32" s="14">
        <f>IF(D32="","",VLOOKUP(D32,'BD Licence 2018'!A$1:D$70,4))</f>
      </c>
      <c r="F32" s="61"/>
      <c r="G32" s="61"/>
      <c r="H32" s="63"/>
      <c r="I32" s="30"/>
      <c r="J32" s="13"/>
      <c r="K32" s="31"/>
      <c r="L32" s="16">
        <f t="shared" si="2"/>
      </c>
      <c r="M32" s="16">
        <f>IF(OR(L32="",L33=""),"",IF(OR(L32&lt;6,L33&lt;6),1,IF(SUM(L32:L33)&lt;13,1,0)))</f>
      </c>
      <c r="N32" s="16">
        <f>IF(J32&lt;&gt;"",IF(J30&lt;&gt;"",0,1),IF(J30&lt;&gt;"",0,IF(R32&gt;R30,1,0)))</f>
        <v>0</v>
      </c>
      <c r="O32" s="15">
        <f>IF(OR(F30&gt;7,F32&gt;7,G30&gt;7,G32&gt;7),"Erreur dans la saisie des résultats",IF(OR((AND(F30=7,F32&lt;5)),(AND(G30=7,G32&lt;5)),(AND(H30=11,H32&lt;9))),"Erreur dans la saisie des résultats",IF(J32&lt;&gt;"",IF(J30&lt;&gt;"",0,2),IF(J30&lt;&gt;"",IF(AND(F32&gt;=6,F32&gt;F30),1,IF(AND(G32&gt;=6,G32&gt;G30),1,0)),IF(F32&gt;F30,IF(G32&gt;G30,IF(OR(H30&lt;&gt;"",H32&lt;&gt;""),"Erreur dans la saisie des résultats",2),IF(H32&gt;H30,IF(H32&lt;10,"Erreur dans la saisie des résultats",2),IF(H30&lt;10,"Erreur dans la saisie des résultats",1))),IF(G32&gt;G30,IF(H32&gt;H30,IF(H32&lt;10,"Erreur dans la saisie des résultats",2),IF(H30&lt;10,"Erreur dans la saisie des résultats",1)),IF(OR(H30&lt;&gt;"",H32&lt;&gt;""),"Erreur dans la saisie des résultats",0)))))))</f>
        <v>0</v>
      </c>
      <c r="P32" s="15">
        <f>IF(O32="Erreur dans la saisie des résultats","Erreur dans la saisie des résultats",IF(H32="",SUM(F32:H32),IF(H32&gt;H30,IF(H32&lt;10,"Erreur dans la saisie des résultats",SUM(F32:H32)),IF(H30&lt;10,"Erreur dans la saisie des résultats",SUM(F32:H32)))))</f>
        <v>0</v>
      </c>
      <c r="Q32" s="3">
        <f>IF(AND(J30&lt;&gt;"",J32&lt;&gt;""),0,IF(M32=1,0,IF(M30=1,1,N32)))</f>
        <v>0</v>
      </c>
      <c r="R32" s="17">
        <f>IF(AND(AND(F30&lt;6,F32&lt;6),OR(G30&lt;"",G32&lt;&gt;"")),"Erreur dans la saisie des résultats",IF(AND(J30="",J32="",G30&lt;6,G32&lt;6,F30&lt;&gt;"",F32&lt;&gt;""),"Erreur dans la saisie des résultats",IF(AND(J30&lt;&gt;"",J32&lt;&gt;""),0,IF(M32=1,IF(M30=1,0,IF(O32=2,0,O32)),IF(M30=1,2,O32)))))</f>
        <v>0</v>
      </c>
      <c r="S32" s="18">
        <f>IF(AND(J30&lt;&gt;"",J32&lt;&gt;""),0,IF(M32=1,IF(M30=1,0,IF(O32=2,0,P32)),IF(M30=1,IF(O32=2,P32,12),P32)))</f>
        <v>0</v>
      </c>
      <c r="AA32" s="45" t="s">
        <v>663</v>
      </c>
      <c r="AB32" s="45" t="s">
        <v>666</v>
      </c>
      <c r="AC32" s="46" t="s">
        <v>109</v>
      </c>
      <c r="AD32" s="46" t="str">
        <f t="shared" si="1"/>
        <v>NC</v>
      </c>
      <c r="AF32" s="34" t="s">
        <v>254</v>
      </c>
      <c r="AG32" s="34" t="s">
        <v>253</v>
      </c>
      <c r="AH32" s="34" t="s">
        <v>461</v>
      </c>
      <c r="AI32" s="28" t="str">
        <f t="shared" si="3"/>
        <v>R7</v>
      </c>
    </row>
    <row r="33" spans="1:35" ht="24" customHeight="1">
      <c r="A33" s="60"/>
      <c r="B33" s="57"/>
      <c r="C33" s="14">
        <f>IF(D33="","",VLOOKUP(D33,'BD Licence 2018'!A$1:B$70,2))</f>
      </c>
      <c r="D33" s="29"/>
      <c r="E33" s="14">
        <f>IF(D33="","",VLOOKUP(D33,'BD Licence 2018'!A$1:D$70,4))</f>
      </c>
      <c r="F33" s="62"/>
      <c r="G33" s="62"/>
      <c r="H33" s="64"/>
      <c r="I33" s="32"/>
      <c r="J33" s="21"/>
      <c r="K33" s="33"/>
      <c r="L33" s="16">
        <f t="shared" si="2"/>
      </c>
      <c r="M33" s="16"/>
      <c r="N33" s="16"/>
      <c r="O33" s="16"/>
      <c r="P33" s="16"/>
      <c r="Q33" s="20"/>
      <c r="AA33" s="34" t="s">
        <v>535</v>
      </c>
      <c r="AB33" s="34" t="s">
        <v>534</v>
      </c>
      <c r="AC33" s="34" t="s">
        <v>536</v>
      </c>
      <c r="AD33" s="28" t="str">
        <f t="shared" si="1"/>
        <v>R7</v>
      </c>
      <c r="AF33" s="34" t="s">
        <v>220</v>
      </c>
      <c r="AG33" s="34" t="s">
        <v>219</v>
      </c>
      <c r="AH33" s="34" t="s">
        <v>491</v>
      </c>
      <c r="AI33" s="28" t="str">
        <f t="shared" si="3"/>
        <v>R7</v>
      </c>
    </row>
    <row r="34" spans="1:35" ht="15">
      <c r="A34" s="51" t="s">
        <v>21</v>
      </c>
      <c r="B34" s="52"/>
      <c r="C34" s="52"/>
      <c r="D34" s="53"/>
      <c r="E34" s="51" t="s">
        <v>22</v>
      </c>
      <c r="F34" s="52"/>
      <c r="G34" s="52"/>
      <c r="H34" s="52"/>
      <c r="I34" s="52"/>
      <c r="J34" s="52"/>
      <c r="K34" s="52"/>
      <c r="L34" s="22"/>
      <c r="M34" s="22"/>
      <c r="N34" s="22"/>
      <c r="O34" s="22"/>
      <c r="P34" s="22"/>
      <c r="AA34" s="34" t="s">
        <v>356</v>
      </c>
      <c r="AB34" s="34" t="s">
        <v>355</v>
      </c>
      <c r="AC34" s="34" t="s">
        <v>436</v>
      </c>
      <c r="AD34" s="28" t="str">
        <f t="shared" si="1"/>
        <v>R8</v>
      </c>
      <c r="AF34" s="34" t="s">
        <v>145</v>
      </c>
      <c r="AG34" s="34" t="s">
        <v>144</v>
      </c>
      <c r="AH34" s="34" t="s">
        <v>492</v>
      </c>
      <c r="AI34" s="28" t="str">
        <f t="shared" si="3"/>
        <v>R7</v>
      </c>
    </row>
    <row r="35" spans="1:35" ht="24" customHeight="1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23"/>
      <c r="M35" s="23"/>
      <c r="N35" s="23"/>
      <c r="O35" s="23"/>
      <c r="P35" s="23"/>
      <c r="AA35" s="25" t="s">
        <v>362</v>
      </c>
      <c r="AB35" s="25" t="s">
        <v>361</v>
      </c>
      <c r="AC35" s="25" t="s">
        <v>440</v>
      </c>
      <c r="AD35" s="28" t="str">
        <f t="shared" si="1"/>
        <v>R9</v>
      </c>
      <c r="AF35" s="45" t="s">
        <v>454</v>
      </c>
      <c r="AG35" s="45" t="s">
        <v>564</v>
      </c>
      <c r="AH35" s="46" t="s">
        <v>109</v>
      </c>
      <c r="AI35" s="46" t="str">
        <f t="shared" si="3"/>
        <v>NC</v>
      </c>
    </row>
    <row r="36" spans="27:35" ht="15">
      <c r="AA36" s="34" t="s">
        <v>613</v>
      </c>
      <c r="AB36" s="34" t="s">
        <v>612</v>
      </c>
      <c r="AC36" s="34" t="s">
        <v>614</v>
      </c>
      <c r="AD36" s="28" t="str">
        <f t="shared" si="1"/>
        <v>R7</v>
      </c>
      <c r="AF36" s="45" t="s">
        <v>653</v>
      </c>
      <c r="AG36" s="45" t="s">
        <v>654</v>
      </c>
      <c r="AH36" s="46" t="s">
        <v>109</v>
      </c>
      <c r="AI36" s="46" t="str">
        <f t="shared" si="3"/>
        <v>NC</v>
      </c>
    </row>
    <row r="37" spans="1:35" ht="15">
      <c r="A37" s="24" t="s">
        <v>24</v>
      </c>
      <c r="AA37" s="34" t="s">
        <v>264</v>
      </c>
      <c r="AB37" s="34" t="s">
        <v>263</v>
      </c>
      <c r="AC37" s="34" t="s">
        <v>463</v>
      </c>
      <c r="AD37" s="28" t="str">
        <f t="shared" si="1"/>
        <v>R7</v>
      </c>
      <c r="AF37" s="34" t="s">
        <v>360</v>
      </c>
      <c r="AG37" s="25" t="s">
        <v>359</v>
      </c>
      <c r="AH37" s="25" t="s">
        <v>403</v>
      </c>
      <c r="AI37" s="28" t="str">
        <f t="shared" si="3"/>
        <v>R9</v>
      </c>
    </row>
    <row r="38" spans="27:35" ht="15">
      <c r="AA38" s="34" t="s">
        <v>105</v>
      </c>
      <c r="AB38" s="34" t="s">
        <v>88</v>
      </c>
      <c r="AC38" s="34" t="s">
        <v>549</v>
      </c>
      <c r="AD38" s="28" t="str">
        <f t="shared" si="1"/>
        <v>R8</v>
      </c>
      <c r="AF38" s="34" t="s">
        <v>82</v>
      </c>
      <c r="AG38" s="34" t="s">
        <v>81</v>
      </c>
      <c r="AH38" s="34" t="s">
        <v>540</v>
      </c>
      <c r="AI38" s="28" t="str">
        <f t="shared" si="3"/>
        <v>R6</v>
      </c>
    </row>
    <row r="39" spans="27:35" ht="15">
      <c r="AA39" s="34" t="s">
        <v>502</v>
      </c>
      <c r="AB39" s="34" t="s">
        <v>501</v>
      </c>
      <c r="AC39" s="34" t="s">
        <v>503</v>
      </c>
      <c r="AD39" s="28" t="str">
        <f t="shared" si="1"/>
        <v>R7</v>
      </c>
      <c r="AF39" s="34" t="s">
        <v>194</v>
      </c>
      <c r="AG39" s="34" t="s">
        <v>193</v>
      </c>
      <c r="AH39" s="34" t="s">
        <v>403</v>
      </c>
      <c r="AI39" s="28" t="str">
        <f t="shared" si="3"/>
        <v>R9</v>
      </c>
    </row>
    <row r="40" spans="27:35" ht="15">
      <c r="AA40" s="34" t="s">
        <v>658</v>
      </c>
      <c r="AB40" s="34" t="s">
        <v>657</v>
      </c>
      <c r="AC40" s="34" t="s">
        <v>659</v>
      </c>
      <c r="AD40" s="28" t="str">
        <f t="shared" si="1"/>
        <v>R7</v>
      </c>
      <c r="AF40" s="34" t="s">
        <v>616</v>
      </c>
      <c r="AG40" s="34" t="s">
        <v>615</v>
      </c>
      <c r="AH40" s="34" t="s">
        <v>617</v>
      </c>
      <c r="AI40" s="28" t="str">
        <f t="shared" si="3"/>
        <v>R9</v>
      </c>
    </row>
    <row r="41" spans="27:35" ht="15">
      <c r="AA41" s="34" t="s">
        <v>262</v>
      </c>
      <c r="AB41" s="34" t="s">
        <v>261</v>
      </c>
      <c r="AC41" s="34" t="s">
        <v>466</v>
      </c>
      <c r="AD41" s="28" t="str">
        <f t="shared" si="1"/>
        <v>R7</v>
      </c>
      <c r="AF41" s="34" t="s">
        <v>266</v>
      </c>
      <c r="AG41" s="34" t="s">
        <v>265</v>
      </c>
      <c r="AH41" s="34" t="s">
        <v>462</v>
      </c>
      <c r="AI41" s="28" t="str">
        <f t="shared" si="3"/>
        <v>R8</v>
      </c>
    </row>
    <row r="42" spans="27:35" ht="15">
      <c r="AA42" s="34" t="s">
        <v>106</v>
      </c>
      <c r="AB42" s="34" t="s">
        <v>95</v>
      </c>
      <c r="AC42" s="34" t="s">
        <v>556</v>
      </c>
      <c r="AD42" s="28" t="str">
        <f t="shared" si="1"/>
        <v>R8</v>
      </c>
      <c r="AF42" s="34" t="s">
        <v>155</v>
      </c>
      <c r="AG42" s="34" t="s">
        <v>154</v>
      </c>
      <c r="AH42" s="34" t="s">
        <v>504</v>
      </c>
      <c r="AI42" s="28" t="str">
        <f t="shared" si="3"/>
        <v>R7</v>
      </c>
    </row>
    <row r="43" spans="27:35" ht="15">
      <c r="AA43" s="34" t="s">
        <v>159</v>
      </c>
      <c r="AB43" s="34" t="s">
        <v>158</v>
      </c>
      <c r="AC43" s="34" t="s">
        <v>508</v>
      </c>
      <c r="AD43" s="28" t="str">
        <f t="shared" si="1"/>
        <v>R8</v>
      </c>
      <c r="AF43" s="34" t="s">
        <v>380</v>
      </c>
      <c r="AG43" s="34" t="s">
        <v>379</v>
      </c>
      <c r="AH43" s="34" t="s">
        <v>447</v>
      </c>
      <c r="AI43" s="28" t="str">
        <f t="shared" si="3"/>
        <v>R8</v>
      </c>
    </row>
    <row r="44" spans="32:35" ht="15">
      <c r="AF44" s="34" t="s">
        <v>382</v>
      </c>
      <c r="AG44" s="34" t="s">
        <v>381</v>
      </c>
      <c r="AH44" s="34" t="s">
        <v>448</v>
      </c>
      <c r="AI44" s="28" t="str">
        <f t="shared" si="3"/>
        <v>R7</v>
      </c>
    </row>
    <row r="45" spans="32:35" ht="15">
      <c r="AF45" s="34" t="s">
        <v>450</v>
      </c>
      <c r="AG45" s="34" t="s">
        <v>449</v>
      </c>
      <c r="AH45" s="34" t="s">
        <v>451</v>
      </c>
      <c r="AI45" s="28" t="str">
        <f t="shared" si="3"/>
        <v>R7</v>
      </c>
    </row>
    <row r="46" spans="32:35" ht="15">
      <c r="AF46" s="34" t="s">
        <v>392</v>
      </c>
      <c r="AG46" s="34" t="s">
        <v>391</v>
      </c>
      <c r="AH46" s="34" t="s">
        <v>452</v>
      </c>
      <c r="AI46" s="28" t="str">
        <f t="shared" si="3"/>
        <v>R7</v>
      </c>
    </row>
  </sheetData>
  <sheetProtection password="CA28" sheet="1" objects="1" scenarios="1"/>
  <mergeCells count="48">
    <mergeCell ref="I14:K14"/>
    <mergeCell ref="A15:K15"/>
    <mergeCell ref="H26:H27"/>
    <mergeCell ref="B18:B19"/>
    <mergeCell ref="F18:F19"/>
    <mergeCell ref="G18:G19"/>
    <mergeCell ref="H18:H19"/>
    <mergeCell ref="D10:E10"/>
    <mergeCell ref="G23:G24"/>
    <mergeCell ref="H23:H24"/>
    <mergeCell ref="A16:A19"/>
    <mergeCell ref="B16:B17"/>
    <mergeCell ref="F16:F17"/>
    <mergeCell ref="G16:G17"/>
    <mergeCell ref="H16:H17"/>
    <mergeCell ref="A11:A12"/>
    <mergeCell ref="D11:E11"/>
    <mergeCell ref="D12:E12"/>
    <mergeCell ref="A20:K20"/>
    <mergeCell ref="A21:A24"/>
    <mergeCell ref="B21:B22"/>
    <mergeCell ref="F21:F22"/>
    <mergeCell ref="G21:G22"/>
    <mergeCell ref="H21:H22"/>
    <mergeCell ref="B23:B24"/>
    <mergeCell ref="F23:F24"/>
    <mergeCell ref="A25:K25"/>
    <mergeCell ref="A35:D35"/>
    <mergeCell ref="E35:K35"/>
    <mergeCell ref="B28:B29"/>
    <mergeCell ref="F28:F29"/>
    <mergeCell ref="G28:G29"/>
    <mergeCell ref="H28:H29"/>
    <mergeCell ref="A30:A33"/>
    <mergeCell ref="B30:B31"/>
    <mergeCell ref="F30:F31"/>
    <mergeCell ref="A26:A29"/>
    <mergeCell ref="B26:B27"/>
    <mergeCell ref="F26:F27"/>
    <mergeCell ref="G26:G27"/>
    <mergeCell ref="F32:F33"/>
    <mergeCell ref="G32:G33"/>
    <mergeCell ref="A34:D34"/>
    <mergeCell ref="E34:K34"/>
    <mergeCell ref="G30:G31"/>
    <mergeCell ref="H30:H31"/>
    <mergeCell ref="B32:B33"/>
    <mergeCell ref="H32:H33"/>
  </mergeCells>
  <dataValidations count="5">
    <dataValidation type="list" allowBlank="1" showInputMessage="1" showErrorMessage="1" sqref="J16 J18 J21 J23 J26 J28 J30 J32">
      <formula1>$Y$10:$Y$11</formula1>
    </dataValidation>
    <dataValidation type="list" allowBlank="1" showInputMessage="1" showErrorMessage="1" sqref="D11:E12">
      <formula1>$V$11:$V$20</formula1>
    </dataValidation>
    <dataValidation type="list" allowBlank="1" showInputMessage="1" showErrorMessage="1" sqref="D21:D24 D33 D31 D29 D27">
      <formula1>$AA$11:$AA$43</formula1>
    </dataValidation>
    <dataValidation type="list" allowBlank="1" showInputMessage="1" showErrorMessage="1" sqref="D10:E10">
      <formula1>$AF$11:$AF$31</formula1>
    </dataValidation>
    <dataValidation type="list" allowBlank="1" showInputMessage="1" showErrorMessage="1" sqref="D16:D19 D32 D30 D28 D26">
      <formula1>$AF$11:$AF$46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83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1">
      <selection activeCell="D4" sqref="D4"/>
    </sheetView>
  </sheetViews>
  <sheetFormatPr defaultColWidth="11.421875" defaultRowHeight="15"/>
  <cols>
    <col min="1" max="1" width="31.00390625" style="0" bestFit="1" customWidth="1"/>
    <col min="2" max="2" width="31.00390625" style="0" customWidth="1"/>
    <col min="3" max="3" width="10.57421875" style="0" bestFit="1" customWidth="1"/>
    <col min="4" max="4" width="10.00390625" style="0" bestFit="1" customWidth="1"/>
    <col min="5" max="5" width="6.7109375" style="0" bestFit="1" customWidth="1"/>
    <col min="6" max="6" width="5.7109375" style="0" bestFit="1" customWidth="1"/>
    <col min="7" max="7" width="11.7109375" style="0" customWidth="1"/>
    <col min="8" max="8" width="27.28125" style="0" bestFit="1" customWidth="1"/>
  </cols>
  <sheetData>
    <row r="1" spans="1:8" ht="26.25">
      <c r="A1" s="35" t="s">
        <v>25</v>
      </c>
      <c r="B1" s="35" t="s">
        <v>11</v>
      </c>
      <c r="C1" s="35" t="s">
        <v>26</v>
      </c>
      <c r="D1" s="35" t="s">
        <v>26</v>
      </c>
      <c r="E1" s="35" t="s">
        <v>27</v>
      </c>
      <c r="F1" s="35" t="s">
        <v>28</v>
      </c>
      <c r="G1" s="35" t="s">
        <v>29</v>
      </c>
      <c r="H1" s="35" t="s">
        <v>30</v>
      </c>
    </row>
    <row r="2" spans="1:8" ht="15">
      <c r="A2" s="34" t="s">
        <v>40</v>
      </c>
      <c r="B2" s="34" t="s">
        <v>39</v>
      </c>
      <c r="C2" s="34" t="s">
        <v>512</v>
      </c>
      <c r="D2" s="28" t="str">
        <f aca="true" t="shared" si="0" ref="D2:D31">LEFT(C2,2)</f>
        <v>R6</v>
      </c>
      <c r="E2" s="34">
        <v>3.606</v>
      </c>
      <c r="F2" s="34" t="s">
        <v>46</v>
      </c>
      <c r="G2" s="34" t="s">
        <v>31</v>
      </c>
      <c r="H2" s="42" t="s">
        <v>655</v>
      </c>
    </row>
    <row r="3" spans="1:8" ht="15">
      <c r="A3" s="45" t="s">
        <v>661</v>
      </c>
      <c r="B3" s="45" t="s">
        <v>166</v>
      </c>
      <c r="C3" s="46" t="s">
        <v>109</v>
      </c>
      <c r="D3" s="46" t="str">
        <f t="shared" si="0"/>
        <v>NC</v>
      </c>
      <c r="E3" s="45"/>
      <c r="F3" s="45"/>
      <c r="G3" s="45" t="s">
        <v>109</v>
      </c>
      <c r="H3" s="47" t="s">
        <v>660</v>
      </c>
    </row>
    <row r="4" spans="1:8" ht="15">
      <c r="A4" s="34" t="s">
        <v>168</v>
      </c>
      <c r="B4" s="34" t="s">
        <v>167</v>
      </c>
      <c r="C4" s="34" t="s">
        <v>397</v>
      </c>
      <c r="D4" s="28" t="str">
        <f t="shared" si="0"/>
        <v>R9</v>
      </c>
      <c r="E4" s="34">
        <v>0.75</v>
      </c>
      <c r="F4" s="34" t="s">
        <v>38</v>
      </c>
      <c r="G4" s="34" t="s">
        <v>31</v>
      </c>
      <c r="H4" s="26" t="s">
        <v>23</v>
      </c>
    </row>
    <row r="5" spans="1:8" ht="15">
      <c r="A5" s="45" t="s">
        <v>562</v>
      </c>
      <c r="B5" s="45" t="s">
        <v>669</v>
      </c>
      <c r="C5" s="46" t="s">
        <v>109</v>
      </c>
      <c r="D5" s="46" t="str">
        <f t="shared" si="0"/>
        <v>NC</v>
      </c>
      <c r="E5" s="45"/>
      <c r="F5" s="45"/>
      <c r="G5" s="45" t="s">
        <v>109</v>
      </c>
      <c r="H5" s="47" t="s">
        <v>395</v>
      </c>
    </row>
    <row r="6" spans="1:8" ht="15">
      <c r="A6" s="34" t="s">
        <v>290</v>
      </c>
      <c r="B6" s="34" t="s">
        <v>289</v>
      </c>
      <c r="C6" s="34" t="s">
        <v>403</v>
      </c>
      <c r="D6" s="28" t="str">
        <f>LEFT(C6,2)</f>
        <v>R9</v>
      </c>
      <c r="E6" s="34">
        <v>0.75</v>
      </c>
      <c r="F6" s="34" t="s">
        <v>38</v>
      </c>
      <c r="G6" s="34" t="s">
        <v>97</v>
      </c>
      <c r="H6" s="26" t="s">
        <v>559</v>
      </c>
    </row>
    <row r="7" spans="1:8" ht="15">
      <c r="A7" s="34" t="s">
        <v>270</v>
      </c>
      <c r="B7" s="34" t="s">
        <v>269</v>
      </c>
      <c r="C7" s="34" t="s">
        <v>403</v>
      </c>
      <c r="D7" s="28" t="str">
        <f t="shared" si="0"/>
        <v>R9</v>
      </c>
      <c r="E7" s="34">
        <v>0.75</v>
      </c>
      <c r="F7" s="34" t="s">
        <v>38</v>
      </c>
      <c r="G7" s="34" t="s">
        <v>97</v>
      </c>
      <c r="H7" s="26" t="s">
        <v>561</v>
      </c>
    </row>
    <row r="8" spans="1:8" ht="15">
      <c r="A8" s="34" t="s">
        <v>208</v>
      </c>
      <c r="B8" s="34" t="s">
        <v>207</v>
      </c>
      <c r="C8" s="34" t="s">
        <v>473</v>
      </c>
      <c r="D8" s="28" t="str">
        <f t="shared" si="0"/>
        <v>R7</v>
      </c>
      <c r="E8" s="34">
        <v>2.262</v>
      </c>
      <c r="F8" s="34" t="s">
        <v>41</v>
      </c>
      <c r="G8" s="34" t="s">
        <v>31</v>
      </c>
      <c r="H8" s="42" t="s">
        <v>238</v>
      </c>
    </row>
    <row r="9" spans="1:8" ht="15">
      <c r="A9" s="34" t="s">
        <v>113</v>
      </c>
      <c r="B9" s="34" t="s">
        <v>112</v>
      </c>
      <c r="C9" s="34" t="s">
        <v>474</v>
      </c>
      <c r="D9" s="28" t="str">
        <f t="shared" si="0"/>
        <v>R7</v>
      </c>
      <c r="E9" s="34">
        <v>1.801</v>
      </c>
      <c r="F9" s="34" t="s">
        <v>38</v>
      </c>
      <c r="G9" s="34" t="s">
        <v>31</v>
      </c>
      <c r="H9" s="42" t="s">
        <v>237</v>
      </c>
    </row>
    <row r="10" spans="1:8" ht="15">
      <c r="A10" s="34" t="s">
        <v>115</v>
      </c>
      <c r="B10" s="34" t="s">
        <v>114</v>
      </c>
      <c r="C10" s="34" t="s">
        <v>472</v>
      </c>
      <c r="D10" s="28" t="str">
        <f t="shared" si="0"/>
        <v>R7</v>
      </c>
      <c r="E10" s="34">
        <v>2.918</v>
      </c>
      <c r="F10" s="34" t="s">
        <v>46</v>
      </c>
      <c r="G10" s="34" t="s">
        <v>31</v>
      </c>
      <c r="H10" s="42" t="s">
        <v>237</v>
      </c>
    </row>
    <row r="11" spans="1:8" ht="15">
      <c r="A11" s="34" t="s">
        <v>642</v>
      </c>
      <c r="B11" s="34" t="s">
        <v>641</v>
      </c>
      <c r="C11" s="34" t="s">
        <v>643</v>
      </c>
      <c r="D11" s="28" t="str">
        <f t="shared" si="0"/>
        <v>R7</v>
      </c>
      <c r="E11" s="34">
        <v>2.789</v>
      </c>
      <c r="F11" s="34" t="s">
        <v>37</v>
      </c>
      <c r="G11" s="34" t="s">
        <v>31</v>
      </c>
      <c r="H11" s="42" t="s">
        <v>652</v>
      </c>
    </row>
    <row r="12" spans="1:8" ht="15">
      <c r="A12" s="34" t="s">
        <v>294</v>
      </c>
      <c r="B12" s="34" t="s">
        <v>293</v>
      </c>
      <c r="C12" s="34" t="s">
        <v>420</v>
      </c>
      <c r="D12" s="28" t="str">
        <f t="shared" si="0"/>
        <v>R9</v>
      </c>
      <c r="E12" s="34">
        <v>0.746</v>
      </c>
      <c r="F12" s="34" t="s">
        <v>34</v>
      </c>
      <c r="G12" s="34" t="s">
        <v>31</v>
      </c>
      <c r="H12" s="26" t="s">
        <v>559</v>
      </c>
    </row>
    <row r="13" spans="1:8" ht="15">
      <c r="A13" s="34" t="s">
        <v>296</v>
      </c>
      <c r="B13" s="34" t="s">
        <v>295</v>
      </c>
      <c r="C13" t="s">
        <v>421</v>
      </c>
      <c r="D13" s="28" t="str">
        <f t="shared" si="0"/>
        <v>R8</v>
      </c>
      <c r="E13" s="34">
        <v>1.376</v>
      </c>
      <c r="F13" s="34" t="s">
        <v>37</v>
      </c>
      <c r="G13" s="34" t="s">
        <v>31</v>
      </c>
      <c r="H13" s="26" t="s">
        <v>559</v>
      </c>
    </row>
    <row r="14" spans="1:8" ht="15">
      <c r="A14" s="34" t="s">
        <v>117</v>
      </c>
      <c r="B14" s="34" t="s">
        <v>116</v>
      </c>
      <c r="C14" s="34" t="s">
        <v>476</v>
      </c>
      <c r="D14" s="28" t="str">
        <f t="shared" si="0"/>
        <v>R7</v>
      </c>
      <c r="E14" s="34">
        <v>2.49</v>
      </c>
      <c r="F14" s="34" t="s">
        <v>46</v>
      </c>
      <c r="G14" s="34" t="s">
        <v>31</v>
      </c>
      <c r="H14" s="42" t="s">
        <v>238</v>
      </c>
    </row>
    <row r="15" spans="1:8" ht="15">
      <c r="A15" s="34" t="s">
        <v>568</v>
      </c>
      <c r="B15" s="34" t="s">
        <v>567</v>
      </c>
      <c r="C15" s="34" t="s">
        <v>397</v>
      </c>
      <c r="D15" s="28" t="str">
        <f t="shared" si="0"/>
        <v>R9</v>
      </c>
      <c r="E15" s="34">
        <v>0.75</v>
      </c>
      <c r="F15" s="34" t="s">
        <v>46</v>
      </c>
      <c r="G15" s="34" t="s">
        <v>97</v>
      </c>
      <c r="H15" s="42" t="s">
        <v>652</v>
      </c>
    </row>
    <row r="16" spans="1:8" ht="15">
      <c r="A16" s="34" t="s">
        <v>423</v>
      </c>
      <c r="B16" s="34" t="s">
        <v>422</v>
      </c>
      <c r="C16" s="34" t="s">
        <v>424</v>
      </c>
      <c r="D16" s="28" t="str">
        <f t="shared" si="0"/>
        <v>R9</v>
      </c>
      <c r="E16" s="34">
        <v>0.741</v>
      </c>
      <c r="F16" s="34" t="s">
        <v>46</v>
      </c>
      <c r="G16" s="34" t="s">
        <v>31</v>
      </c>
      <c r="H16" s="26" t="s">
        <v>560</v>
      </c>
    </row>
    <row r="17" spans="1:8" ht="15">
      <c r="A17" s="49" t="s">
        <v>226</v>
      </c>
      <c r="B17" s="49" t="s">
        <v>225</v>
      </c>
      <c r="C17" s="50" t="s">
        <v>519</v>
      </c>
      <c r="D17" s="28" t="str">
        <f t="shared" si="0"/>
        <v>R7</v>
      </c>
      <c r="E17" s="49">
        <v>2.132</v>
      </c>
      <c r="F17" s="49" t="s">
        <v>37</v>
      </c>
      <c r="G17" s="49" t="s">
        <v>97</v>
      </c>
      <c r="H17" s="42" t="s">
        <v>656</v>
      </c>
    </row>
    <row r="18" spans="1:8" ht="15">
      <c r="A18" s="34" t="s">
        <v>304</v>
      </c>
      <c r="B18" s="34" t="s">
        <v>303</v>
      </c>
      <c r="C18" s="34" t="s">
        <v>428</v>
      </c>
      <c r="D18" s="28" t="str">
        <f t="shared" si="0"/>
        <v>R7</v>
      </c>
      <c r="E18" s="34">
        <v>2.552</v>
      </c>
      <c r="F18" s="34" t="s">
        <v>37</v>
      </c>
      <c r="G18" s="34" t="s">
        <v>31</v>
      </c>
      <c r="H18" s="26" t="s">
        <v>559</v>
      </c>
    </row>
    <row r="19" spans="1:8" ht="15">
      <c r="A19" s="25" t="s">
        <v>129</v>
      </c>
      <c r="B19" s="25" t="s">
        <v>128</v>
      </c>
      <c r="C19" s="25" t="s">
        <v>417</v>
      </c>
      <c r="D19" s="28" t="str">
        <f t="shared" si="0"/>
        <v>R9</v>
      </c>
      <c r="E19" s="25">
        <v>0.778</v>
      </c>
      <c r="F19" s="26" t="s">
        <v>41</v>
      </c>
      <c r="G19" s="26" t="s">
        <v>31</v>
      </c>
      <c r="H19" s="26" t="s">
        <v>23</v>
      </c>
    </row>
    <row r="20" spans="1:8" ht="15">
      <c r="A20" s="34" t="s">
        <v>645</v>
      </c>
      <c r="B20" s="34" t="s">
        <v>644</v>
      </c>
      <c r="C20" s="34" t="s">
        <v>646</v>
      </c>
      <c r="D20" s="28" t="str">
        <f t="shared" si="0"/>
        <v>R7</v>
      </c>
      <c r="E20" s="34">
        <v>2.255</v>
      </c>
      <c r="F20" s="34" t="s">
        <v>41</v>
      </c>
      <c r="G20" s="34" t="s">
        <v>31</v>
      </c>
      <c r="H20" s="42" t="s">
        <v>652</v>
      </c>
    </row>
    <row r="21" spans="1:8" ht="15">
      <c r="A21" s="34" t="s">
        <v>228</v>
      </c>
      <c r="B21" s="34" t="s">
        <v>227</v>
      </c>
      <c r="C21" s="34" t="s">
        <v>521</v>
      </c>
      <c r="D21" s="28" t="str">
        <f t="shared" si="0"/>
        <v>R7</v>
      </c>
      <c r="E21" s="34">
        <v>2.562</v>
      </c>
      <c r="F21" s="34" t="s">
        <v>37</v>
      </c>
      <c r="G21" s="34" t="s">
        <v>31</v>
      </c>
      <c r="H21" s="42" t="s">
        <v>656</v>
      </c>
    </row>
    <row r="22" spans="1:8" ht="15">
      <c r="A22" s="34" t="s">
        <v>573</v>
      </c>
      <c r="B22" s="34" t="s">
        <v>572</v>
      </c>
      <c r="C22" s="34" t="s">
        <v>397</v>
      </c>
      <c r="D22" s="28" t="str">
        <f t="shared" si="0"/>
        <v>R9</v>
      </c>
      <c r="E22" s="34">
        <v>0.75</v>
      </c>
      <c r="F22" s="34" t="s">
        <v>46</v>
      </c>
      <c r="G22" s="34" t="s">
        <v>97</v>
      </c>
      <c r="H22" s="42" t="s">
        <v>652</v>
      </c>
    </row>
    <row r="23" spans="1:8" ht="15">
      <c r="A23" s="34" t="s">
        <v>306</v>
      </c>
      <c r="B23" s="34" t="s">
        <v>305</v>
      </c>
      <c r="C23" s="34" t="s">
        <v>429</v>
      </c>
      <c r="D23" s="28" t="str">
        <f t="shared" si="0"/>
        <v>R7</v>
      </c>
      <c r="E23" s="34">
        <v>2.914</v>
      </c>
      <c r="F23" s="34" t="s">
        <v>34</v>
      </c>
      <c r="G23" s="34" t="s">
        <v>31</v>
      </c>
      <c r="H23" s="26" t="s">
        <v>559</v>
      </c>
    </row>
    <row r="24" spans="1:8" ht="15">
      <c r="A24" s="34" t="s">
        <v>174</v>
      </c>
      <c r="B24" s="34" t="s">
        <v>173</v>
      </c>
      <c r="C24" s="34" t="s">
        <v>400</v>
      </c>
      <c r="D24" s="28" t="str">
        <f t="shared" si="0"/>
        <v>R9</v>
      </c>
      <c r="E24" s="34">
        <v>0.747</v>
      </c>
      <c r="F24" s="34" t="s">
        <v>46</v>
      </c>
      <c r="G24" s="34" t="s">
        <v>31</v>
      </c>
      <c r="H24" s="26" t="s">
        <v>23</v>
      </c>
    </row>
    <row r="25" spans="1:8" ht="15">
      <c r="A25" s="34" t="s">
        <v>178</v>
      </c>
      <c r="B25" s="34" t="s">
        <v>177</v>
      </c>
      <c r="C25" s="34" t="s">
        <v>401</v>
      </c>
      <c r="D25" s="28" t="str">
        <f t="shared" si="0"/>
        <v>R7</v>
      </c>
      <c r="E25" s="34">
        <v>1.826</v>
      </c>
      <c r="F25" s="34" t="s">
        <v>38</v>
      </c>
      <c r="G25" s="34" t="s">
        <v>31</v>
      </c>
      <c r="H25" s="26" t="s">
        <v>23</v>
      </c>
    </row>
    <row r="26" spans="1:8" ht="15">
      <c r="A26" s="34" t="s">
        <v>650</v>
      </c>
      <c r="B26" s="34" t="s">
        <v>649</v>
      </c>
      <c r="C26" s="34" t="s">
        <v>651</v>
      </c>
      <c r="D26" s="28" t="str">
        <f t="shared" si="0"/>
        <v>R8</v>
      </c>
      <c r="E26" s="34">
        <v>1.422</v>
      </c>
      <c r="F26" s="34" t="s">
        <v>38</v>
      </c>
      <c r="G26" s="34" t="s">
        <v>31</v>
      </c>
      <c r="H26" s="42" t="s">
        <v>652</v>
      </c>
    </row>
    <row r="27" spans="1:8" ht="15">
      <c r="A27" s="34" t="s">
        <v>131</v>
      </c>
      <c r="B27" s="34" t="s">
        <v>130</v>
      </c>
      <c r="C27" s="34" t="s">
        <v>482</v>
      </c>
      <c r="D27" s="28" t="str">
        <f t="shared" si="0"/>
        <v>R6</v>
      </c>
      <c r="E27" s="34">
        <v>3.306</v>
      </c>
      <c r="F27" s="34" t="s">
        <v>46</v>
      </c>
      <c r="G27" s="34" t="s">
        <v>31</v>
      </c>
      <c r="H27" s="42" t="s">
        <v>238</v>
      </c>
    </row>
    <row r="28" spans="1:8" ht="15">
      <c r="A28" s="34" t="s">
        <v>133</v>
      </c>
      <c r="B28" s="34" t="s">
        <v>132</v>
      </c>
      <c r="C28" s="34" t="s">
        <v>483</v>
      </c>
      <c r="D28" s="28" t="str">
        <f t="shared" si="0"/>
        <v>R9</v>
      </c>
      <c r="E28" s="34">
        <v>0.563</v>
      </c>
      <c r="F28" s="34" t="s">
        <v>46</v>
      </c>
      <c r="G28" s="34" t="s">
        <v>31</v>
      </c>
      <c r="H28" s="42" t="s">
        <v>237</v>
      </c>
    </row>
    <row r="29" spans="1:8" ht="15">
      <c r="A29" s="34" t="s">
        <v>135</v>
      </c>
      <c r="B29" s="34" t="s">
        <v>134</v>
      </c>
      <c r="C29" s="34" t="s">
        <v>484</v>
      </c>
      <c r="D29" s="28" t="str">
        <f t="shared" si="0"/>
        <v>R8</v>
      </c>
      <c r="E29" s="34">
        <v>1.368</v>
      </c>
      <c r="F29" s="34" t="s">
        <v>38</v>
      </c>
      <c r="G29" s="34" t="s">
        <v>31</v>
      </c>
      <c r="H29" s="42" t="s">
        <v>238</v>
      </c>
    </row>
    <row r="30" spans="1:9" ht="15">
      <c r="A30" s="34" t="s">
        <v>180</v>
      </c>
      <c r="B30" s="34" t="s">
        <v>179</v>
      </c>
      <c r="C30" s="34" t="s">
        <v>404</v>
      </c>
      <c r="D30" s="28" t="str">
        <f t="shared" si="0"/>
        <v>R7</v>
      </c>
      <c r="E30" s="34">
        <v>1.935</v>
      </c>
      <c r="F30" s="34" t="s">
        <v>41</v>
      </c>
      <c r="G30" s="34" t="s">
        <v>31</v>
      </c>
      <c r="H30" s="26" t="s">
        <v>23</v>
      </c>
      <c r="I30" s="43"/>
    </row>
    <row r="31" spans="1:9" ht="15">
      <c r="A31" s="34" t="s">
        <v>648</v>
      </c>
      <c r="B31" s="34" t="s">
        <v>647</v>
      </c>
      <c r="C31" s="34" t="s">
        <v>403</v>
      </c>
      <c r="D31" s="28" t="str">
        <f t="shared" si="0"/>
        <v>R9</v>
      </c>
      <c r="E31" s="34">
        <v>0.75</v>
      </c>
      <c r="F31" s="34" t="s">
        <v>46</v>
      </c>
      <c r="G31" s="34" t="s">
        <v>31</v>
      </c>
      <c r="H31" s="42" t="s">
        <v>652</v>
      </c>
      <c r="I31" s="43"/>
    </row>
    <row r="32" spans="1:8" ht="15">
      <c r="A32" s="45" t="s">
        <v>668</v>
      </c>
      <c r="B32" s="45" t="s">
        <v>670</v>
      </c>
      <c r="C32" s="45" t="s">
        <v>109</v>
      </c>
      <c r="D32" s="46" t="s">
        <v>109</v>
      </c>
      <c r="E32" s="45"/>
      <c r="F32" s="45"/>
      <c r="G32" s="45" t="s">
        <v>109</v>
      </c>
      <c r="H32" s="47" t="s">
        <v>395</v>
      </c>
    </row>
    <row r="33" spans="1:8" ht="15">
      <c r="A33" s="34" t="s">
        <v>316</v>
      </c>
      <c r="B33" s="34" t="s">
        <v>315</v>
      </c>
      <c r="C33" s="34" t="s">
        <v>430</v>
      </c>
      <c r="D33" s="28" t="str">
        <f aca="true" t="shared" si="1" ref="D33:D70">LEFT(C33,2)</f>
        <v>R9</v>
      </c>
      <c r="E33" s="34">
        <v>0.728</v>
      </c>
      <c r="F33" s="34" t="s">
        <v>37</v>
      </c>
      <c r="G33" s="34" t="s">
        <v>31</v>
      </c>
      <c r="H33" s="26" t="s">
        <v>560</v>
      </c>
    </row>
    <row r="34" spans="1:8" ht="15">
      <c r="A34" s="34" t="s">
        <v>61</v>
      </c>
      <c r="B34" s="34" t="s">
        <v>60</v>
      </c>
      <c r="C34" s="34" t="s">
        <v>526</v>
      </c>
      <c r="D34" s="28" t="str">
        <f t="shared" si="1"/>
        <v>R8</v>
      </c>
      <c r="E34" s="34">
        <v>1.267</v>
      </c>
      <c r="F34" s="34" t="s">
        <v>46</v>
      </c>
      <c r="G34" s="34" t="s">
        <v>31</v>
      </c>
      <c r="H34" s="42" t="s">
        <v>655</v>
      </c>
    </row>
    <row r="35" spans="1:8" ht="15">
      <c r="A35" s="34" t="s">
        <v>141</v>
      </c>
      <c r="B35" s="34" t="s">
        <v>140</v>
      </c>
      <c r="C35" s="34" t="s">
        <v>487</v>
      </c>
      <c r="D35" s="28" t="str">
        <f t="shared" si="1"/>
        <v>R9</v>
      </c>
      <c r="E35" s="34">
        <v>0.666</v>
      </c>
      <c r="F35" s="34" t="s">
        <v>46</v>
      </c>
      <c r="G35" s="34" t="s">
        <v>31</v>
      </c>
      <c r="H35" s="42" t="s">
        <v>238</v>
      </c>
    </row>
    <row r="36" spans="1:8" ht="15">
      <c r="A36" s="34" t="s">
        <v>214</v>
      </c>
      <c r="B36" s="34" t="s">
        <v>213</v>
      </c>
      <c r="C36" s="34" t="s">
        <v>488</v>
      </c>
      <c r="D36" s="28" t="str">
        <f t="shared" si="1"/>
        <v>R7</v>
      </c>
      <c r="E36" s="34">
        <v>2.119</v>
      </c>
      <c r="F36" s="34" t="s">
        <v>37</v>
      </c>
      <c r="G36" s="34" t="s">
        <v>31</v>
      </c>
      <c r="H36" s="42" t="s">
        <v>238</v>
      </c>
    </row>
    <row r="37" spans="1:8" ht="15">
      <c r="A37" s="34" t="s">
        <v>70</v>
      </c>
      <c r="B37" s="34" t="s">
        <v>69</v>
      </c>
      <c r="C37" s="34" t="s">
        <v>532</v>
      </c>
      <c r="D37" s="28" t="str">
        <f t="shared" si="1"/>
        <v>R7</v>
      </c>
      <c r="E37" s="34">
        <v>1.957</v>
      </c>
      <c r="F37" s="34" t="s">
        <v>46</v>
      </c>
      <c r="G37" s="34" t="s">
        <v>31</v>
      </c>
      <c r="H37" s="42" t="s">
        <v>656</v>
      </c>
    </row>
    <row r="38" spans="1:8" ht="15">
      <c r="A38" s="34" t="s">
        <v>284</v>
      </c>
      <c r="B38" s="34" t="s">
        <v>283</v>
      </c>
      <c r="C38" s="34" t="s">
        <v>455</v>
      </c>
      <c r="D38" s="28" t="str">
        <f t="shared" si="1"/>
        <v>R8</v>
      </c>
      <c r="E38" s="34">
        <v>0.935</v>
      </c>
      <c r="F38" s="34" t="s">
        <v>46</v>
      </c>
      <c r="G38" s="34" t="s">
        <v>31</v>
      </c>
      <c r="H38" s="26" t="s">
        <v>561</v>
      </c>
    </row>
    <row r="39" spans="1:8" ht="15">
      <c r="A39" s="34" t="s">
        <v>72</v>
      </c>
      <c r="B39" s="34" t="s">
        <v>71</v>
      </c>
      <c r="C39" s="34" t="s">
        <v>533</v>
      </c>
      <c r="D39" s="28" t="str">
        <f t="shared" si="1"/>
        <v>R8</v>
      </c>
      <c r="E39" s="34">
        <v>1.332</v>
      </c>
      <c r="F39" s="34" t="s">
        <v>45</v>
      </c>
      <c r="G39" s="34" t="s">
        <v>31</v>
      </c>
      <c r="H39" s="42" t="s">
        <v>655</v>
      </c>
    </row>
    <row r="40" spans="1:8" ht="15">
      <c r="A40" s="34" t="s">
        <v>216</v>
      </c>
      <c r="B40" s="34" t="s">
        <v>215</v>
      </c>
      <c r="C40" s="34" t="s">
        <v>489</v>
      </c>
      <c r="D40" s="28" t="str">
        <f t="shared" si="1"/>
        <v>R8</v>
      </c>
      <c r="E40" s="34">
        <v>1.525</v>
      </c>
      <c r="F40" s="34" t="s">
        <v>37</v>
      </c>
      <c r="G40" s="34" t="s">
        <v>31</v>
      </c>
      <c r="H40" s="42" t="s">
        <v>238</v>
      </c>
    </row>
    <row r="41" spans="1:8" ht="15">
      <c r="A41" s="45" t="s">
        <v>663</v>
      </c>
      <c r="B41" s="45" t="s">
        <v>666</v>
      </c>
      <c r="C41" s="46" t="s">
        <v>109</v>
      </c>
      <c r="D41" s="46" t="str">
        <f t="shared" si="1"/>
        <v>NC</v>
      </c>
      <c r="E41" s="45"/>
      <c r="F41" s="45"/>
      <c r="G41" s="45" t="s">
        <v>109</v>
      </c>
      <c r="H41" s="47" t="s">
        <v>660</v>
      </c>
    </row>
    <row r="42" spans="1:8" ht="15">
      <c r="A42" s="49" t="s">
        <v>662</v>
      </c>
      <c r="B42" s="49" t="s">
        <v>664</v>
      </c>
      <c r="C42" s="50" t="s">
        <v>665</v>
      </c>
      <c r="D42" s="50" t="str">
        <f t="shared" si="1"/>
        <v>R9</v>
      </c>
      <c r="E42" s="49">
        <v>0.75</v>
      </c>
      <c r="F42" s="49" t="s">
        <v>41</v>
      </c>
      <c r="G42" s="49" t="s">
        <v>97</v>
      </c>
      <c r="H42" s="42" t="s">
        <v>660</v>
      </c>
    </row>
    <row r="43" spans="1:8" ht="15">
      <c r="A43" s="34" t="s">
        <v>143</v>
      </c>
      <c r="B43" s="25" t="s">
        <v>142</v>
      </c>
      <c r="C43" s="25" t="s">
        <v>490</v>
      </c>
      <c r="D43" s="28" t="str">
        <f t="shared" si="1"/>
        <v>R7</v>
      </c>
      <c r="E43" s="26">
        <v>2.124</v>
      </c>
      <c r="F43" s="26" t="s">
        <v>46</v>
      </c>
      <c r="G43" s="26" t="s">
        <v>31</v>
      </c>
      <c r="H43" s="42" t="s">
        <v>237</v>
      </c>
    </row>
    <row r="44" spans="1:8" ht="15">
      <c r="A44" s="34" t="s">
        <v>535</v>
      </c>
      <c r="B44" s="34" t="s">
        <v>534</v>
      </c>
      <c r="C44" s="34" t="s">
        <v>536</v>
      </c>
      <c r="D44" s="28" t="str">
        <f t="shared" si="1"/>
        <v>R7</v>
      </c>
      <c r="E44" s="34">
        <v>2.666</v>
      </c>
      <c r="F44" s="34" t="s">
        <v>37</v>
      </c>
      <c r="G44" s="34" t="s">
        <v>31</v>
      </c>
      <c r="H44" s="42" t="s">
        <v>656</v>
      </c>
    </row>
    <row r="45" spans="1:8" ht="15">
      <c r="A45" s="34" t="s">
        <v>334</v>
      </c>
      <c r="B45" s="34" t="s">
        <v>333</v>
      </c>
      <c r="C45" s="34" t="s">
        <v>431</v>
      </c>
      <c r="D45" s="28" t="str">
        <f t="shared" si="1"/>
        <v>R7</v>
      </c>
      <c r="E45" s="34">
        <v>1.713</v>
      </c>
      <c r="F45" s="34" t="s">
        <v>46</v>
      </c>
      <c r="G45" s="34" t="s">
        <v>97</v>
      </c>
      <c r="H45" s="26" t="s">
        <v>559</v>
      </c>
    </row>
    <row r="46" spans="1:8" ht="15">
      <c r="A46" s="34" t="s">
        <v>254</v>
      </c>
      <c r="B46" s="34" t="s">
        <v>253</v>
      </c>
      <c r="C46" s="34" t="s">
        <v>461</v>
      </c>
      <c r="D46" s="28" t="str">
        <f t="shared" si="1"/>
        <v>R7</v>
      </c>
      <c r="E46" s="34">
        <v>2.687</v>
      </c>
      <c r="F46" s="34" t="s">
        <v>38</v>
      </c>
      <c r="G46" s="34" t="s">
        <v>31</v>
      </c>
      <c r="H46" s="26" t="s">
        <v>561</v>
      </c>
    </row>
    <row r="47" spans="1:8" ht="15">
      <c r="A47" s="34" t="s">
        <v>220</v>
      </c>
      <c r="B47" s="34" t="s">
        <v>219</v>
      </c>
      <c r="C47" s="34" t="s">
        <v>491</v>
      </c>
      <c r="D47" s="28" t="str">
        <f t="shared" si="1"/>
        <v>R7</v>
      </c>
      <c r="E47" s="34">
        <v>1.751</v>
      </c>
      <c r="F47" s="34" t="s">
        <v>37</v>
      </c>
      <c r="G47" s="34" t="s">
        <v>31</v>
      </c>
      <c r="H47" s="42" t="s">
        <v>238</v>
      </c>
    </row>
    <row r="48" spans="1:8" ht="15">
      <c r="A48" s="34" t="s">
        <v>145</v>
      </c>
      <c r="B48" s="34" t="s">
        <v>144</v>
      </c>
      <c r="C48" s="34" t="s">
        <v>492</v>
      </c>
      <c r="D48" s="28" t="str">
        <f t="shared" si="1"/>
        <v>R7</v>
      </c>
      <c r="E48" s="34">
        <v>2.663</v>
      </c>
      <c r="F48" s="34" t="s">
        <v>46</v>
      </c>
      <c r="G48" s="34" t="s">
        <v>31</v>
      </c>
      <c r="H48" s="42" t="s">
        <v>238</v>
      </c>
    </row>
    <row r="49" spans="1:8" ht="15">
      <c r="A49" s="45" t="s">
        <v>454</v>
      </c>
      <c r="B49" s="45" t="s">
        <v>564</v>
      </c>
      <c r="C49" s="46" t="s">
        <v>109</v>
      </c>
      <c r="D49" s="46" t="str">
        <f t="shared" si="1"/>
        <v>NC</v>
      </c>
      <c r="E49" s="45"/>
      <c r="F49" s="45"/>
      <c r="G49" s="45" t="s">
        <v>109</v>
      </c>
      <c r="H49" s="47" t="s">
        <v>560</v>
      </c>
    </row>
    <row r="50" spans="1:8" ht="15">
      <c r="A50" s="45" t="s">
        <v>653</v>
      </c>
      <c r="B50" s="45" t="s">
        <v>654</v>
      </c>
      <c r="C50" s="46" t="s">
        <v>109</v>
      </c>
      <c r="D50" s="46" t="str">
        <f t="shared" si="1"/>
        <v>NC</v>
      </c>
      <c r="E50" s="45"/>
      <c r="F50" s="45"/>
      <c r="G50" s="45" t="s">
        <v>109</v>
      </c>
      <c r="H50" s="47" t="s">
        <v>652</v>
      </c>
    </row>
    <row r="51" spans="1:8" ht="15">
      <c r="A51" s="34" t="s">
        <v>356</v>
      </c>
      <c r="B51" s="34" t="s">
        <v>355</v>
      </c>
      <c r="C51" s="34" t="s">
        <v>436</v>
      </c>
      <c r="D51" s="28" t="str">
        <f t="shared" si="1"/>
        <v>R8</v>
      </c>
      <c r="E51" s="34">
        <v>1.763</v>
      </c>
      <c r="F51" s="34" t="s">
        <v>34</v>
      </c>
      <c r="G51" s="34" t="s">
        <v>31</v>
      </c>
      <c r="H51" s="26" t="s">
        <v>560</v>
      </c>
    </row>
    <row r="52" spans="1:8" ht="15">
      <c r="A52" s="34" t="s">
        <v>360</v>
      </c>
      <c r="B52" s="25" t="s">
        <v>359</v>
      </c>
      <c r="C52" s="25" t="s">
        <v>403</v>
      </c>
      <c r="D52" s="28" t="str">
        <f t="shared" si="1"/>
        <v>R9</v>
      </c>
      <c r="E52" s="26">
        <v>0.75</v>
      </c>
      <c r="F52" s="26" t="s">
        <v>41</v>
      </c>
      <c r="G52" s="26" t="s">
        <v>97</v>
      </c>
      <c r="H52" s="26" t="s">
        <v>560</v>
      </c>
    </row>
    <row r="53" spans="1:8" ht="15">
      <c r="A53" s="25" t="s">
        <v>362</v>
      </c>
      <c r="B53" s="25" t="s">
        <v>361</v>
      </c>
      <c r="C53" s="25" t="s">
        <v>440</v>
      </c>
      <c r="D53" s="28" t="str">
        <f t="shared" si="1"/>
        <v>R9</v>
      </c>
      <c r="E53" s="26">
        <v>0.791</v>
      </c>
      <c r="F53" s="26" t="s">
        <v>41</v>
      </c>
      <c r="G53" s="26" t="s">
        <v>31</v>
      </c>
      <c r="H53" s="26" t="s">
        <v>559</v>
      </c>
    </row>
    <row r="54" spans="1:8" ht="15">
      <c r="A54" s="34" t="s">
        <v>82</v>
      </c>
      <c r="B54" s="34" t="s">
        <v>81</v>
      </c>
      <c r="C54" s="34" t="s">
        <v>540</v>
      </c>
      <c r="D54" s="28" t="str">
        <f t="shared" si="1"/>
        <v>R6</v>
      </c>
      <c r="E54" s="34">
        <v>3.475</v>
      </c>
      <c r="F54" s="34" t="s">
        <v>34</v>
      </c>
      <c r="G54" s="34" t="s">
        <v>31</v>
      </c>
      <c r="H54" s="42" t="s">
        <v>656</v>
      </c>
    </row>
    <row r="55" spans="1:8" ht="15">
      <c r="A55" s="34" t="s">
        <v>194</v>
      </c>
      <c r="B55" s="34" t="s">
        <v>193</v>
      </c>
      <c r="C55" s="34" t="s">
        <v>403</v>
      </c>
      <c r="D55" s="28" t="str">
        <f t="shared" si="1"/>
        <v>R9</v>
      </c>
      <c r="E55" s="34">
        <v>0.75</v>
      </c>
      <c r="F55" s="34" t="s">
        <v>46</v>
      </c>
      <c r="G55" s="34" t="s">
        <v>31</v>
      </c>
      <c r="H55" s="26" t="s">
        <v>23</v>
      </c>
    </row>
    <row r="56" spans="1:8" ht="15">
      <c r="A56" s="34" t="s">
        <v>613</v>
      </c>
      <c r="B56" s="34" t="s">
        <v>612</v>
      </c>
      <c r="C56" s="34" t="s">
        <v>614</v>
      </c>
      <c r="D56" s="28" t="str">
        <f t="shared" si="1"/>
        <v>R7</v>
      </c>
      <c r="E56" s="34">
        <v>1.79</v>
      </c>
      <c r="F56" s="34" t="s">
        <v>38</v>
      </c>
      <c r="G56" s="34" t="s">
        <v>31</v>
      </c>
      <c r="H56" s="42" t="s">
        <v>652</v>
      </c>
    </row>
    <row r="57" spans="1:8" ht="15">
      <c r="A57" s="34" t="s">
        <v>616</v>
      </c>
      <c r="B57" s="34" t="s">
        <v>615</v>
      </c>
      <c r="C57" s="34" t="s">
        <v>617</v>
      </c>
      <c r="D57" s="28" t="str">
        <f t="shared" si="1"/>
        <v>R9</v>
      </c>
      <c r="E57" s="34">
        <v>0.628</v>
      </c>
      <c r="F57" s="34" t="s">
        <v>38</v>
      </c>
      <c r="G57" s="34" t="s">
        <v>31</v>
      </c>
      <c r="H57" s="42" t="s">
        <v>652</v>
      </c>
    </row>
    <row r="58" spans="1:8" ht="15">
      <c r="A58" s="34" t="s">
        <v>266</v>
      </c>
      <c r="B58" s="34" t="s">
        <v>265</v>
      </c>
      <c r="C58" s="34" t="s">
        <v>462</v>
      </c>
      <c r="D58" s="28" t="str">
        <f t="shared" si="1"/>
        <v>R8</v>
      </c>
      <c r="E58" s="34">
        <v>1.12</v>
      </c>
      <c r="F58" s="34" t="s">
        <v>38</v>
      </c>
      <c r="G58" s="34" t="s">
        <v>97</v>
      </c>
      <c r="H58" s="26" t="s">
        <v>561</v>
      </c>
    </row>
    <row r="59" spans="1:8" ht="15">
      <c r="A59" s="34" t="s">
        <v>264</v>
      </c>
      <c r="B59" s="34" t="s">
        <v>263</v>
      </c>
      <c r="C59" s="34" t="s">
        <v>463</v>
      </c>
      <c r="D59" s="28" t="str">
        <f t="shared" si="1"/>
        <v>R7</v>
      </c>
      <c r="E59" s="34">
        <v>1.826</v>
      </c>
      <c r="F59" s="34" t="s">
        <v>38</v>
      </c>
      <c r="G59" s="34" t="s">
        <v>31</v>
      </c>
      <c r="H59" s="26" t="s">
        <v>561</v>
      </c>
    </row>
    <row r="60" spans="1:8" ht="15">
      <c r="A60" s="34" t="s">
        <v>105</v>
      </c>
      <c r="B60" s="34" t="s">
        <v>88</v>
      </c>
      <c r="C60" s="34" t="s">
        <v>549</v>
      </c>
      <c r="D60" s="28" t="str">
        <f t="shared" si="1"/>
        <v>R8</v>
      </c>
      <c r="E60" s="34">
        <v>1.38</v>
      </c>
      <c r="F60" s="34" t="s">
        <v>42</v>
      </c>
      <c r="G60" s="34" t="s">
        <v>31</v>
      </c>
      <c r="H60" s="42" t="s">
        <v>656</v>
      </c>
    </row>
    <row r="61" spans="1:8" ht="15">
      <c r="A61" s="34" t="s">
        <v>502</v>
      </c>
      <c r="B61" s="34" t="s">
        <v>501</v>
      </c>
      <c r="C61" s="34" t="s">
        <v>503</v>
      </c>
      <c r="D61" s="28" t="str">
        <f t="shared" si="1"/>
        <v>R7</v>
      </c>
      <c r="E61" s="34">
        <v>2.409</v>
      </c>
      <c r="F61" s="34" t="s">
        <v>37</v>
      </c>
      <c r="G61" s="34" t="s">
        <v>31</v>
      </c>
      <c r="H61" s="42" t="s">
        <v>238</v>
      </c>
    </row>
    <row r="62" spans="1:8" ht="15">
      <c r="A62" s="34" t="s">
        <v>658</v>
      </c>
      <c r="B62" s="34" t="s">
        <v>657</v>
      </c>
      <c r="C62" s="34" t="s">
        <v>659</v>
      </c>
      <c r="D62" s="28" t="str">
        <f t="shared" si="1"/>
        <v>R7</v>
      </c>
      <c r="E62" s="34">
        <v>2.05</v>
      </c>
      <c r="F62" s="34" t="s">
        <v>46</v>
      </c>
      <c r="G62" s="34" t="s">
        <v>31</v>
      </c>
      <c r="H62" s="42" t="s">
        <v>655</v>
      </c>
    </row>
    <row r="63" spans="1:8" ht="15">
      <c r="A63" s="34" t="s">
        <v>262</v>
      </c>
      <c r="B63" s="34" t="s">
        <v>261</v>
      </c>
      <c r="C63" s="34" t="s">
        <v>466</v>
      </c>
      <c r="D63" s="28" t="str">
        <f t="shared" si="1"/>
        <v>R7</v>
      </c>
      <c r="E63" s="34">
        <v>2.252</v>
      </c>
      <c r="F63" s="34" t="s">
        <v>37</v>
      </c>
      <c r="G63" s="34" t="s">
        <v>31</v>
      </c>
      <c r="H63" s="26" t="s">
        <v>561</v>
      </c>
    </row>
    <row r="64" spans="1:8" ht="15">
      <c r="A64" s="34" t="s">
        <v>155</v>
      </c>
      <c r="B64" s="34" t="s">
        <v>154</v>
      </c>
      <c r="C64" s="34" t="s">
        <v>504</v>
      </c>
      <c r="D64" s="28" t="str">
        <f t="shared" si="1"/>
        <v>R7</v>
      </c>
      <c r="E64" s="34">
        <v>2.622</v>
      </c>
      <c r="F64" s="34" t="s">
        <v>46</v>
      </c>
      <c r="G64" s="34" t="s">
        <v>31</v>
      </c>
      <c r="H64" s="42" t="s">
        <v>237</v>
      </c>
    </row>
    <row r="65" spans="1:16" ht="15">
      <c r="A65" s="34" t="s">
        <v>106</v>
      </c>
      <c r="B65" s="34" t="s">
        <v>95</v>
      </c>
      <c r="C65" s="34" t="s">
        <v>556</v>
      </c>
      <c r="D65" s="28" t="str">
        <f t="shared" si="1"/>
        <v>R8</v>
      </c>
      <c r="E65" s="34">
        <v>1.307</v>
      </c>
      <c r="F65" s="34" t="s">
        <v>46</v>
      </c>
      <c r="G65" s="34" t="s">
        <v>97</v>
      </c>
      <c r="H65" s="42" t="s">
        <v>655</v>
      </c>
      <c r="O65" s="43"/>
      <c r="P65" s="43"/>
    </row>
    <row r="66" spans="1:9" ht="15">
      <c r="A66" s="34" t="s">
        <v>159</v>
      </c>
      <c r="B66" s="34" t="s">
        <v>158</v>
      </c>
      <c r="C66" s="34" t="s">
        <v>508</v>
      </c>
      <c r="D66" s="28" t="str">
        <f t="shared" si="1"/>
        <v>R8</v>
      </c>
      <c r="E66" s="34">
        <v>1.285</v>
      </c>
      <c r="F66" s="34" t="s">
        <v>46</v>
      </c>
      <c r="G66" s="34" t="s">
        <v>31</v>
      </c>
      <c r="H66" s="42" t="s">
        <v>237</v>
      </c>
      <c r="I66" s="43"/>
    </row>
    <row r="67" spans="1:9" ht="15">
      <c r="A67" s="34" t="s">
        <v>380</v>
      </c>
      <c r="B67" s="34" t="s">
        <v>379</v>
      </c>
      <c r="C67" s="34" t="s">
        <v>447</v>
      </c>
      <c r="D67" s="28" t="str">
        <f t="shared" si="1"/>
        <v>R8</v>
      </c>
      <c r="E67" s="34">
        <v>0.868</v>
      </c>
      <c r="F67" s="34" t="s">
        <v>34</v>
      </c>
      <c r="G67" s="34" t="s">
        <v>31</v>
      </c>
      <c r="H67" s="26" t="s">
        <v>560</v>
      </c>
      <c r="I67" s="43"/>
    </row>
    <row r="68" spans="1:8" ht="15">
      <c r="A68" s="34" t="s">
        <v>382</v>
      </c>
      <c r="B68" s="34" t="s">
        <v>381</v>
      </c>
      <c r="C68" s="34" t="s">
        <v>448</v>
      </c>
      <c r="D68" s="28" t="str">
        <f t="shared" si="1"/>
        <v>R7</v>
      </c>
      <c r="E68" s="34">
        <v>1.721</v>
      </c>
      <c r="F68" s="34" t="s">
        <v>41</v>
      </c>
      <c r="G68" s="34" t="s">
        <v>31</v>
      </c>
      <c r="H68" s="26" t="s">
        <v>559</v>
      </c>
    </row>
    <row r="69" spans="1:8" ht="15">
      <c r="A69" s="34" t="s">
        <v>450</v>
      </c>
      <c r="B69" s="34" t="s">
        <v>449</v>
      </c>
      <c r="C69" s="34" t="s">
        <v>451</v>
      </c>
      <c r="D69" s="28" t="str">
        <f t="shared" si="1"/>
        <v>R7</v>
      </c>
      <c r="E69" s="34">
        <v>2.003</v>
      </c>
      <c r="F69" s="34" t="s">
        <v>37</v>
      </c>
      <c r="G69" s="34" t="s">
        <v>31</v>
      </c>
      <c r="H69" s="26" t="s">
        <v>559</v>
      </c>
    </row>
    <row r="70" spans="1:8" ht="15">
      <c r="A70" s="34" t="s">
        <v>392</v>
      </c>
      <c r="B70" s="34" t="s">
        <v>391</v>
      </c>
      <c r="C70" s="34" t="s">
        <v>452</v>
      </c>
      <c r="D70" s="28" t="str">
        <f t="shared" si="1"/>
        <v>R7</v>
      </c>
      <c r="E70" s="34">
        <v>2.943</v>
      </c>
      <c r="F70" s="34" t="s">
        <v>41</v>
      </c>
      <c r="G70" s="34" t="s">
        <v>31</v>
      </c>
      <c r="H70" s="26" t="s">
        <v>560</v>
      </c>
    </row>
  </sheetData>
  <sheetProtection password="CA28" sheet="1" objects="1" scenarios="1"/>
  <autoFilter ref="A1:H70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B11" sqref="B11"/>
    </sheetView>
  </sheetViews>
  <sheetFormatPr defaultColWidth="11.421875" defaultRowHeight="15"/>
  <cols>
    <col min="2" max="2" width="25.7109375" style="0" bestFit="1" customWidth="1"/>
  </cols>
  <sheetData>
    <row r="1" spans="1:9" ht="1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108</v>
      </c>
      <c r="H1" t="s">
        <v>164</v>
      </c>
      <c r="I1" t="s">
        <v>165</v>
      </c>
    </row>
    <row r="2" spans="1:9" ht="15">
      <c r="A2" t="s">
        <v>199</v>
      </c>
      <c r="B2" t="s">
        <v>200</v>
      </c>
      <c r="C2" t="s">
        <v>396</v>
      </c>
      <c r="D2">
        <v>0.853</v>
      </c>
      <c r="E2" t="s">
        <v>41</v>
      </c>
      <c r="F2" t="s">
        <v>31</v>
      </c>
      <c r="I2">
        <v>1</v>
      </c>
    </row>
    <row r="3" spans="1:9" ht="15">
      <c r="A3" t="s">
        <v>167</v>
      </c>
      <c r="B3" t="s">
        <v>168</v>
      </c>
      <c r="C3" t="s">
        <v>397</v>
      </c>
      <c r="D3">
        <v>0.75</v>
      </c>
      <c r="E3" t="s">
        <v>38</v>
      </c>
      <c r="F3" t="s">
        <v>31</v>
      </c>
      <c r="G3">
        <v>1</v>
      </c>
      <c r="I3">
        <v>1</v>
      </c>
    </row>
    <row r="4" spans="1:9" ht="15">
      <c r="A4" t="s">
        <v>128</v>
      </c>
      <c r="B4" t="s">
        <v>129</v>
      </c>
      <c r="C4" t="s">
        <v>417</v>
      </c>
      <c r="D4">
        <v>0.778</v>
      </c>
      <c r="E4" t="s">
        <v>41</v>
      </c>
      <c r="F4" t="s">
        <v>31</v>
      </c>
      <c r="G4">
        <v>1</v>
      </c>
      <c r="I4">
        <v>1</v>
      </c>
    </row>
    <row r="5" spans="1:9" ht="15">
      <c r="A5" t="s">
        <v>169</v>
      </c>
      <c r="B5" t="s">
        <v>170</v>
      </c>
      <c r="C5" t="s">
        <v>398</v>
      </c>
      <c r="D5">
        <v>1.79</v>
      </c>
      <c r="E5" t="s">
        <v>34</v>
      </c>
      <c r="F5" t="s">
        <v>31</v>
      </c>
      <c r="I5">
        <v>1</v>
      </c>
    </row>
    <row r="6" spans="1:9" ht="15">
      <c r="A6" t="s">
        <v>171</v>
      </c>
      <c r="B6" t="s">
        <v>172</v>
      </c>
      <c r="C6" t="s">
        <v>399</v>
      </c>
      <c r="D6">
        <v>1.432</v>
      </c>
      <c r="E6" t="s">
        <v>37</v>
      </c>
      <c r="F6" t="s">
        <v>31</v>
      </c>
      <c r="I6">
        <v>1</v>
      </c>
    </row>
    <row r="7" spans="1:9" ht="15">
      <c r="A7" t="s">
        <v>173</v>
      </c>
      <c r="B7" t="s">
        <v>174</v>
      </c>
      <c r="C7" t="s">
        <v>400</v>
      </c>
      <c r="D7">
        <v>0.747</v>
      </c>
      <c r="E7" t="s">
        <v>46</v>
      </c>
      <c r="F7" t="s">
        <v>31</v>
      </c>
      <c r="G7">
        <v>1</v>
      </c>
      <c r="I7">
        <v>1</v>
      </c>
    </row>
    <row r="8" spans="1:9" ht="15">
      <c r="A8" t="s">
        <v>177</v>
      </c>
      <c r="B8" t="s">
        <v>178</v>
      </c>
      <c r="C8" t="s">
        <v>401</v>
      </c>
      <c r="D8">
        <v>1.826</v>
      </c>
      <c r="E8" t="s">
        <v>38</v>
      </c>
      <c r="F8" t="s">
        <v>31</v>
      </c>
      <c r="G8">
        <v>1</v>
      </c>
      <c r="I8">
        <v>1</v>
      </c>
    </row>
    <row r="9" spans="1:9" ht="15">
      <c r="A9" t="s">
        <v>175</v>
      </c>
      <c r="B9" t="s">
        <v>176</v>
      </c>
      <c r="C9" t="s">
        <v>402</v>
      </c>
      <c r="D9">
        <v>0.825</v>
      </c>
      <c r="E9" t="s">
        <v>45</v>
      </c>
      <c r="F9" t="s">
        <v>31</v>
      </c>
      <c r="I9">
        <v>1</v>
      </c>
    </row>
    <row r="10" spans="1:9" ht="15">
      <c r="A10" t="s">
        <v>101</v>
      </c>
      <c r="B10" t="s">
        <v>102</v>
      </c>
      <c r="C10" t="s">
        <v>403</v>
      </c>
      <c r="D10">
        <v>0.75</v>
      </c>
      <c r="E10" t="s">
        <v>46</v>
      </c>
      <c r="F10" t="s">
        <v>31</v>
      </c>
      <c r="I10">
        <v>1</v>
      </c>
    </row>
    <row r="11" spans="1:9" ht="15">
      <c r="A11" t="s">
        <v>179</v>
      </c>
      <c r="B11" t="s">
        <v>180</v>
      </c>
      <c r="C11" t="s">
        <v>404</v>
      </c>
      <c r="D11">
        <v>1.935</v>
      </c>
      <c r="E11" t="s">
        <v>41</v>
      </c>
      <c r="F11" t="s">
        <v>31</v>
      </c>
      <c r="G11">
        <v>1</v>
      </c>
      <c r="I11">
        <v>1</v>
      </c>
    </row>
    <row r="12" spans="1:9" ht="15">
      <c r="A12" t="s">
        <v>201</v>
      </c>
      <c r="B12" t="s">
        <v>202</v>
      </c>
      <c r="C12" t="s">
        <v>405</v>
      </c>
      <c r="D12">
        <v>0.814</v>
      </c>
      <c r="E12" t="s">
        <v>34</v>
      </c>
      <c r="F12" t="s">
        <v>31</v>
      </c>
      <c r="I12">
        <v>1</v>
      </c>
    </row>
    <row r="13" spans="1:9" ht="15">
      <c r="A13" t="s">
        <v>183</v>
      </c>
      <c r="B13" t="s">
        <v>184</v>
      </c>
      <c r="C13" t="s">
        <v>406</v>
      </c>
      <c r="D13">
        <v>1.022</v>
      </c>
      <c r="E13" t="s">
        <v>46</v>
      </c>
      <c r="F13" t="s">
        <v>97</v>
      </c>
      <c r="I13">
        <v>1</v>
      </c>
    </row>
    <row r="14" spans="1:9" ht="15">
      <c r="A14" t="s">
        <v>181</v>
      </c>
      <c r="B14" t="s">
        <v>182</v>
      </c>
      <c r="C14" t="s">
        <v>407</v>
      </c>
      <c r="D14">
        <v>0.898</v>
      </c>
      <c r="E14" t="s">
        <v>41</v>
      </c>
      <c r="F14" t="s">
        <v>31</v>
      </c>
      <c r="I14">
        <v>1</v>
      </c>
    </row>
    <row r="15" spans="1:9" ht="15">
      <c r="A15" t="s">
        <v>185</v>
      </c>
      <c r="B15" t="s">
        <v>186</v>
      </c>
      <c r="C15" t="s">
        <v>408</v>
      </c>
      <c r="D15">
        <v>0.888</v>
      </c>
      <c r="E15" t="s">
        <v>34</v>
      </c>
      <c r="F15" t="s">
        <v>31</v>
      </c>
      <c r="I15">
        <v>1</v>
      </c>
    </row>
    <row r="16" spans="1:9" ht="15">
      <c r="A16" t="s">
        <v>187</v>
      </c>
      <c r="B16" t="s">
        <v>188</v>
      </c>
      <c r="C16" t="s">
        <v>397</v>
      </c>
      <c r="D16">
        <v>0.75</v>
      </c>
      <c r="E16" t="s">
        <v>37</v>
      </c>
      <c r="F16" t="s">
        <v>97</v>
      </c>
      <c r="I16">
        <v>1</v>
      </c>
    </row>
    <row r="17" spans="1:9" ht="15">
      <c r="A17" t="s">
        <v>189</v>
      </c>
      <c r="B17" t="s">
        <v>190</v>
      </c>
      <c r="C17" t="s">
        <v>403</v>
      </c>
      <c r="D17">
        <v>0.75</v>
      </c>
      <c r="E17" t="s">
        <v>34</v>
      </c>
      <c r="F17" t="s">
        <v>97</v>
      </c>
      <c r="I17">
        <v>1</v>
      </c>
    </row>
    <row r="18" spans="1:9" ht="15">
      <c r="A18" t="s">
        <v>409</v>
      </c>
      <c r="B18" t="s">
        <v>410</v>
      </c>
      <c r="C18" t="s">
        <v>411</v>
      </c>
      <c r="D18">
        <v>3.061</v>
      </c>
      <c r="E18" t="s">
        <v>37</v>
      </c>
      <c r="F18" t="s">
        <v>31</v>
      </c>
      <c r="I18">
        <v>1</v>
      </c>
    </row>
    <row r="19" spans="1:9" ht="15">
      <c r="A19" t="s">
        <v>191</v>
      </c>
      <c r="B19" t="s">
        <v>192</v>
      </c>
      <c r="C19" t="s">
        <v>412</v>
      </c>
      <c r="D19">
        <v>0.788</v>
      </c>
      <c r="E19" t="s">
        <v>37</v>
      </c>
      <c r="F19" t="s">
        <v>31</v>
      </c>
      <c r="I19">
        <v>1</v>
      </c>
    </row>
    <row r="20" spans="1:9" ht="15">
      <c r="A20" t="s">
        <v>203</v>
      </c>
      <c r="B20" t="s">
        <v>204</v>
      </c>
      <c r="C20" t="s">
        <v>413</v>
      </c>
      <c r="D20">
        <v>1.47</v>
      </c>
      <c r="E20" t="s">
        <v>34</v>
      </c>
      <c r="F20" t="s">
        <v>31</v>
      </c>
      <c r="I20">
        <v>1</v>
      </c>
    </row>
    <row r="21" spans="1:9" ht="15">
      <c r="A21" t="s">
        <v>193</v>
      </c>
      <c r="B21" t="s">
        <v>194</v>
      </c>
      <c r="C21" t="s">
        <v>403</v>
      </c>
      <c r="D21">
        <v>0.75</v>
      </c>
      <c r="E21" t="s">
        <v>46</v>
      </c>
      <c r="F21" t="s">
        <v>31</v>
      </c>
      <c r="G21">
        <v>1</v>
      </c>
      <c r="I21">
        <v>1</v>
      </c>
    </row>
    <row r="22" spans="1:9" ht="15">
      <c r="A22" t="s">
        <v>205</v>
      </c>
      <c r="B22" t="s">
        <v>206</v>
      </c>
      <c r="C22" t="s">
        <v>414</v>
      </c>
      <c r="D22">
        <v>0.847</v>
      </c>
      <c r="E22" t="s">
        <v>46</v>
      </c>
      <c r="F22" t="s">
        <v>31</v>
      </c>
      <c r="I22">
        <v>1</v>
      </c>
    </row>
    <row r="23" spans="1:9" ht="15">
      <c r="A23" t="s">
        <v>156</v>
      </c>
      <c r="B23" t="s">
        <v>157</v>
      </c>
      <c r="C23" t="s">
        <v>415</v>
      </c>
      <c r="D23">
        <v>2.678</v>
      </c>
      <c r="E23" t="s">
        <v>38</v>
      </c>
      <c r="F23" t="s">
        <v>97</v>
      </c>
      <c r="I23">
        <v>1</v>
      </c>
    </row>
    <row r="24" spans="1:9" ht="15">
      <c r="A24" t="s">
        <v>195</v>
      </c>
      <c r="B24" t="s">
        <v>196</v>
      </c>
      <c r="C24" t="s">
        <v>416</v>
      </c>
      <c r="D24">
        <v>0.786</v>
      </c>
      <c r="E24" t="s">
        <v>37</v>
      </c>
      <c r="F24" t="s">
        <v>31</v>
      </c>
      <c r="I24">
        <v>1</v>
      </c>
    </row>
    <row r="25" spans="7:9" ht="15">
      <c r="G25">
        <f>SUM(G2:G24)</f>
        <v>6</v>
      </c>
      <c r="H25">
        <f>SUM(H2:H24)</f>
        <v>0</v>
      </c>
      <c r="I25">
        <f>SUM(I2:I24)</f>
        <v>23</v>
      </c>
    </row>
  </sheetData>
  <sheetProtection password="CA28" sheet="1"/>
  <autoFilter ref="A1:I25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D4" sqref="D4:E4"/>
    </sheetView>
  </sheetViews>
  <sheetFormatPr defaultColWidth="11.421875" defaultRowHeight="15"/>
  <cols>
    <col min="1" max="1" width="13.00390625" style="0" bestFit="1" customWidth="1"/>
    <col min="2" max="2" width="19.8515625" style="0" bestFit="1" customWidth="1"/>
  </cols>
  <sheetData>
    <row r="1" spans="1:9" ht="1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108</v>
      </c>
      <c r="H1" t="s">
        <v>164</v>
      </c>
      <c r="I1" t="s">
        <v>165</v>
      </c>
    </row>
    <row r="2" spans="1:9" ht="15">
      <c r="A2" t="s">
        <v>285</v>
      </c>
      <c r="B2" t="s">
        <v>286</v>
      </c>
      <c r="C2" t="s">
        <v>418</v>
      </c>
      <c r="D2">
        <v>0.903</v>
      </c>
      <c r="E2" t="s">
        <v>38</v>
      </c>
      <c r="F2" t="s">
        <v>31</v>
      </c>
      <c r="I2">
        <v>1</v>
      </c>
    </row>
    <row r="3" spans="1:9" ht="15">
      <c r="A3" t="s">
        <v>287</v>
      </c>
      <c r="B3" t="s">
        <v>288</v>
      </c>
      <c r="C3" t="s">
        <v>397</v>
      </c>
      <c r="D3">
        <v>0.75</v>
      </c>
      <c r="E3" t="s">
        <v>34</v>
      </c>
      <c r="F3" t="s">
        <v>97</v>
      </c>
      <c r="I3">
        <v>1</v>
      </c>
    </row>
    <row r="4" spans="1:9" ht="15">
      <c r="A4" t="s">
        <v>289</v>
      </c>
      <c r="B4" t="s">
        <v>290</v>
      </c>
      <c r="C4" t="s">
        <v>403</v>
      </c>
      <c r="D4">
        <v>0.75</v>
      </c>
      <c r="E4" t="s">
        <v>38</v>
      </c>
      <c r="F4" t="s">
        <v>97</v>
      </c>
      <c r="G4">
        <v>1</v>
      </c>
      <c r="I4">
        <v>1</v>
      </c>
    </row>
    <row r="5" spans="1:9" ht="15">
      <c r="A5" t="s">
        <v>291</v>
      </c>
      <c r="B5" t="s">
        <v>292</v>
      </c>
      <c r="C5" t="s">
        <v>419</v>
      </c>
      <c r="D5">
        <v>2.346</v>
      </c>
      <c r="E5" t="s">
        <v>37</v>
      </c>
      <c r="F5" t="s">
        <v>31</v>
      </c>
      <c r="I5">
        <v>1</v>
      </c>
    </row>
    <row r="6" spans="1:9" ht="15">
      <c r="A6" t="s">
        <v>293</v>
      </c>
      <c r="B6" t="s">
        <v>294</v>
      </c>
      <c r="C6" t="s">
        <v>420</v>
      </c>
      <c r="D6">
        <v>0.746</v>
      </c>
      <c r="E6" t="s">
        <v>34</v>
      </c>
      <c r="F6" t="s">
        <v>31</v>
      </c>
      <c r="G6">
        <v>1</v>
      </c>
      <c r="I6">
        <v>1</v>
      </c>
    </row>
    <row r="7" spans="1:9" ht="15">
      <c r="A7" t="s">
        <v>295</v>
      </c>
      <c r="B7" t="s">
        <v>296</v>
      </c>
      <c r="C7" t="s">
        <v>421</v>
      </c>
      <c r="D7">
        <v>1.376</v>
      </c>
      <c r="E7" t="s">
        <v>37</v>
      </c>
      <c r="F7" t="s">
        <v>31</v>
      </c>
      <c r="G7">
        <v>1</v>
      </c>
      <c r="I7">
        <v>1</v>
      </c>
    </row>
    <row r="8" spans="1:9" ht="15">
      <c r="A8" t="s">
        <v>297</v>
      </c>
      <c r="B8" t="s">
        <v>298</v>
      </c>
      <c r="C8" t="s">
        <v>397</v>
      </c>
      <c r="D8">
        <v>0.75</v>
      </c>
      <c r="E8" t="s">
        <v>46</v>
      </c>
      <c r="F8" t="s">
        <v>97</v>
      </c>
      <c r="I8">
        <v>1</v>
      </c>
    </row>
    <row r="9" spans="1:9" ht="15">
      <c r="A9" t="s">
        <v>422</v>
      </c>
      <c r="B9" t="s">
        <v>423</v>
      </c>
      <c r="C9" t="s">
        <v>424</v>
      </c>
      <c r="D9">
        <v>0.741</v>
      </c>
      <c r="E9" t="s">
        <v>46</v>
      </c>
      <c r="F9" t="s">
        <v>31</v>
      </c>
      <c r="G9">
        <v>1</v>
      </c>
      <c r="I9">
        <v>1</v>
      </c>
    </row>
    <row r="10" spans="1:9" ht="15">
      <c r="A10" s="27" t="s">
        <v>425</v>
      </c>
      <c r="B10" s="27" t="s">
        <v>426</v>
      </c>
      <c r="C10" s="27" t="s">
        <v>427</v>
      </c>
      <c r="D10" s="27">
        <v>5.117</v>
      </c>
      <c r="E10" s="27" t="s">
        <v>37</v>
      </c>
      <c r="F10" s="27" t="s">
        <v>31</v>
      </c>
      <c r="G10" s="27"/>
      <c r="H10" s="27">
        <v>1</v>
      </c>
      <c r="I10" s="27">
        <v>1</v>
      </c>
    </row>
    <row r="11" spans="1:9" ht="15">
      <c r="A11" t="s">
        <v>299</v>
      </c>
      <c r="B11" t="s">
        <v>300</v>
      </c>
      <c r="C11" t="s">
        <v>403</v>
      </c>
      <c r="D11">
        <v>0.75</v>
      </c>
      <c r="E11" t="s">
        <v>41</v>
      </c>
      <c r="F11" t="s">
        <v>97</v>
      </c>
      <c r="I11">
        <v>1</v>
      </c>
    </row>
    <row r="12" spans="1:9" ht="15">
      <c r="A12" t="s">
        <v>301</v>
      </c>
      <c r="B12" t="s">
        <v>302</v>
      </c>
      <c r="C12" t="s">
        <v>397</v>
      </c>
      <c r="D12">
        <v>0.75</v>
      </c>
      <c r="E12" t="s">
        <v>41</v>
      </c>
      <c r="F12" t="s">
        <v>97</v>
      </c>
      <c r="I12">
        <v>1</v>
      </c>
    </row>
    <row r="13" spans="1:9" ht="15">
      <c r="A13" t="s">
        <v>303</v>
      </c>
      <c r="B13" t="s">
        <v>304</v>
      </c>
      <c r="C13" t="s">
        <v>428</v>
      </c>
      <c r="D13">
        <v>2.552</v>
      </c>
      <c r="E13" t="s">
        <v>37</v>
      </c>
      <c r="F13" t="s">
        <v>31</v>
      </c>
      <c r="G13">
        <v>1</v>
      </c>
      <c r="I13">
        <v>1</v>
      </c>
    </row>
    <row r="14" spans="1:9" ht="15">
      <c r="A14" t="s">
        <v>305</v>
      </c>
      <c r="B14" t="s">
        <v>306</v>
      </c>
      <c r="C14" t="s">
        <v>429</v>
      </c>
      <c r="D14">
        <v>2.914</v>
      </c>
      <c r="E14" t="s">
        <v>34</v>
      </c>
      <c r="F14" t="s">
        <v>31</v>
      </c>
      <c r="G14">
        <v>1</v>
      </c>
      <c r="I14">
        <v>1</v>
      </c>
    </row>
    <row r="15" spans="1:9" ht="15">
      <c r="A15" t="s">
        <v>307</v>
      </c>
      <c r="B15" t="s">
        <v>308</v>
      </c>
      <c r="C15" t="s">
        <v>397</v>
      </c>
      <c r="D15">
        <v>0.75</v>
      </c>
      <c r="E15" t="s">
        <v>41</v>
      </c>
      <c r="F15" t="s">
        <v>97</v>
      </c>
      <c r="I15">
        <v>1</v>
      </c>
    </row>
    <row r="16" spans="1:9" ht="15">
      <c r="A16" t="s">
        <v>309</v>
      </c>
      <c r="B16" t="s">
        <v>310</v>
      </c>
      <c r="C16" t="s">
        <v>397</v>
      </c>
      <c r="D16">
        <v>0.75</v>
      </c>
      <c r="E16" t="s">
        <v>34</v>
      </c>
      <c r="F16" t="s">
        <v>97</v>
      </c>
      <c r="I16">
        <v>1</v>
      </c>
    </row>
    <row r="17" spans="1:9" ht="15">
      <c r="A17" t="s">
        <v>311</v>
      </c>
      <c r="B17" t="s">
        <v>312</v>
      </c>
      <c r="C17" t="s">
        <v>403</v>
      </c>
      <c r="D17">
        <v>0.75</v>
      </c>
      <c r="E17" t="s">
        <v>41</v>
      </c>
      <c r="F17" t="s">
        <v>97</v>
      </c>
      <c r="I17">
        <v>1</v>
      </c>
    </row>
    <row r="18" spans="1:9" ht="15">
      <c r="A18" t="s">
        <v>313</v>
      </c>
      <c r="B18" t="s">
        <v>314</v>
      </c>
      <c r="C18" t="s">
        <v>403</v>
      </c>
      <c r="D18">
        <v>0.75</v>
      </c>
      <c r="E18" t="s">
        <v>46</v>
      </c>
      <c r="F18" t="s">
        <v>97</v>
      </c>
      <c r="I18">
        <v>1</v>
      </c>
    </row>
    <row r="19" spans="1:9" ht="15">
      <c r="A19" t="s">
        <v>315</v>
      </c>
      <c r="B19" t="s">
        <v>316</v>
      </c>
      <c r="C19" t="s">
        <v>430</v>
      </c>
      <c r="D19">
        <v>0.728</v>
      </c>
      <c r="E19" t="s">
        <v>37</v>
      </c>
      <c r="F19" t="s">
        <v>31</v>
      </c>
      <c r="G19">
        <v>1</v>
      </c>
      <c r="I19">
        <v>1</v>
      </c>
    </row>
    <row r="20" spans="1:9" ht="15">
      <c r="A20" t="s">
        <v>317</v>
      </c>
      <c r="B20" t="s">
        <v>318</v>
      </c>
      <c r="C20" t="s">
        <v>397</v>
      </c>
      <c r="D20">
        <v>0.75</v>
      </c>
      <c r="E20" t="s">
        <v>37</v>
      </c>
      <c r="F20" t="s">
        <v>31</v>
      </c>
      <c r="I20">
        <v>1</v>
      </c>
    </row>
    <row r="21" spans="1:9" ht="15">
      <c r="A21" t="s">
        <v>319</v>
      </c>
      <c r="B21" t="s">
        <v>320</v>
      </c>
      <c r="C21" t="s">
        <v>397</v>
      </c>
      <c r="D21">
        <v>0.75</v>
      </c>
      <c r="E21" t="s">
        <v>37</v>
      </c>
      <c r="F21" t="s">
        <v>97</v>
      </c>
      <c r="I21">
        <v>1</v>
      </c>
    </row>
    <row r="22" spans="1:9" ht="15">
      <c r="A22" t="s">
        <v>321</v>
      </c>
      <c r="B22" t="s">
        <v>322</v>
      </c>
      <c r="C22" t="s">
        <v>397</v>
      </c>
      <c r="D22">
        <v>0.75</v>
      </c>
      <c r="E22" t="s">
        <v>37</v>
      </c>
      <c r="F22" t="s">
        <v>97</v>
      </c>
      <c r="I22">
        <v>1</v>
      </c>
    </row>
    <row r="23" spans="1:9" ht="15">
      <c r="A23" t="s">
        <v>323</v>
      </c>
      <c r="B23" t="s">
        <v>324</v>
      </c>
      <c r="C23" t="s">
        <v>397</v>
      </c>
      <c r="D23">
        <v>0.75</v>
      </c>
      <c r="E23" t="s">
        <v>41</v>
      </c>
      <c r="F23" t="s">
        <v>97</v>
      </c>
      <c r="I23">
        <v>1</v>
      </c>
    </row>
    <row r="24" spans="1:9" ht="15">
      <c r="A24" t="s">
        <v>325</v>
      </c>
      <c r="B24" t="s">
        <v>326</v>
      </c>
      <c r="C24" t="s">
        <v>403</v>
      </c>
      <c r="D24">
        <v>0.75</v>
      </c>
      <c r="E24" t="s">
        <v>41</v>
      </c>
      <c r="F24" t="s">
        <v>97</v>
      </c>
      <c r="I24">
        <v>1</v>
      </c>
    </row>
    <row r="25" spans="1:9" ht="15">
      <c r="A25" t="s">
        <v>327</v>
      </c>
      <c r="B25" t="s">
        <v>328</v>
      </c>
      <c r="C25" t="s">
        <v>397</v>
      </c>
      <c r="D25">
        <v>0.75</v>
      </c>
      <c r="E25" t="s">
        <v>46</v>
      </c>
      <c r="F25" t="s">
        <v>97</v>
      </c>
      <c r="I25">
        <v>1</v>
      </c>
    </row>
    <row r="26" spans="1:9" ht="15">
      <c r="A26" t="s">
        <v>329</v>
      </c>
      <c r="B26" t="s">
        <v>330</v>
      </c>
      <c r="C26" t="s">
        <v>397</v>
      </c>
      <c r="D26">
        <v>0.75</v>
      </c>
      <c r="E26" t="s">
        <v>41</v>
      </c>
      <c r="F26" t="s">
        <v>97</v>
      </c>
      <c r="I26">
        <v>1</v>
      </c>
    </row>
    <row r="27" spans="1:9" ht="15">
      <c r="A27" t="s">
        <v>331</v>
      </c>
      <c r="B27" t="s">
        <v>332</v>
      </c>
      <c r="C27" t="s">
        <v>397</v>
      </c>
      <c r="D27">
        <v>0.75</v>
      </c>
      <c r="E27" t="s">
        <v>37</v>
      </c>
      <c r="F27" t="s">
        <v>97</v>
      </c>
      <c r="I27">
        <v>1</v>
      </c>
    </row>
    <row r="28" spans="1:9" ht="15">
      <c r="A28" t="s">
        <v>333</v>
      </c>
      <c r="B28" t="s">
        <v>334</v>
      </c>
      <c r="C28" t="s">
        <v>431</v>
      </c>
      <c r="D28">
        <v>1.713</v>
      </c>
      <c r="E28" t="s">
        <v>46</v>
      </c>
      <c r="F28" t="s">
        <v>97</v>
      </c>
      <c r="G28">
        <v>1</v>
      </c>
      <c r="I28">
        <v>1</v>
      </c>
    </row>
    <row r="29" spans="1:9" ht="15">
      <c r="A29" t="s">
        <v>73</v>
      </c>
      <c r="B29" t="s">
        <v>74</v>
      </c>
      <c r="C29" t="s">
        <v>432</v>
      </c>
      <c r="D29">
        <v>1.821</v>
      </c>
      <c r="E29" t="s">
        <v>34</v>
      </c>
      <c r="F29" t="s">
        <v>31</v>
      </c>
      <c r="I29">
        <v>1</v>
      </c>
    </row>
    <row r="30" spans="1:9" ht="15">
      <c r="A30" t="s">
        <v>335</v>
      </c>
      <c r="B30" t="s">
        <v>336</v>
      </c>
      <c r="C30" t="s">
        <v>397</v>
      </c>
      <c r="D30">
        <v>0.75</v>
      </c>
      <c r="E30" t="s">
        <v>46</v>
      </c>
      <c r="F30" t="s">
        <v>97</v>
      </c>
      <c r="I30">
        <v>1</v>
      </c>
    </row>
    <row r="31" spans="1:9" ht="15">
      <c r="A31" t="s">
        <v>337</v>
      </c>
      <c r="B31" t="s">
        <v>338</v>
      </c>
      <c r="C31" t="s">
        <v>403</v>
      </c>
      <c r="D31">
        <v>0.75</v>
      </c>
      <c r="E31" t="s">
        <v>46</v>
      </c>
      <c r="F31" t="s">
        <v>97</v>
      </c>
      <c r="I31">
        <v>1</v>
      </c>
    </row>
    <row r="32" spans="1:9" ht="15">
      <c r="A32" t="s">
        <v>339</v>
      </c>
      <c r="B32" t="s">
        <v>340</v>
      </c>
      <c r="C32" t="s">
        <v>397</v>
      </c>
      <c r="D32">
        <v>0.75</v>
      </c>
      <c r="E32" t="s">
        <v>38</v>
      </c>
      <c r="F32" t="s">
        <v>97</v>
      </c>
      <c r="I32">
        <v>1</v>
      </c>
    </row>
    <row r="33" spans="1:9" ht="15">
      <c r="A33" t="s">
        <v>341</v>
      </c>
      <c r="B33" t="s">
        <v>342</v>
      </c>
      <c r="C33" t="s">
        <v>397</v>
      </c>
      <c r="D33">
        <v>0.75</v>
      </c>
      <c r="E33" t="s">
        <v>41</v>
      </c>
      <c r="F33" t="s">
        <v>97</v>
      </c>
      <c r="I33">
        <v>1</v>
      </c>
    </row>
    <row r="34" spans="1:9" ht="15">
      <c r="A34" t="s">
        <v>343</v>
      </c>
      <c r="B34" t="s">
        <v>344</v>
      </c>
      <c r="C34" t="s">
        <v>397</v>
      </c>
      <c r="D34">
        <v>0.75</v>
      </c>
      <c r="E34" t="s">
        <v>37</v>
      </c>
      <c r="F34" t="s">
        <v>97</v>
      </c>
      <c r="I34">
        <v>1</v>
      </c>
    </row>
    <row r="35" spans="1:9" ht="15">
      <c r="A35" t="s">
        <v>345</v>
      </c>
      <c r="B35" t="s">
        <v>346</v>
      </c>
      <c r="C35" t="s">
        <v>433</v>
      </c>
      <c r="D35">
        <v>1.781</v>
      </c>
      <c r="E35" t="s">
        <v>41</v>
      </c>
      <c r="F35" t="s">
        <v>97</v>
      </c>
      <c r="I35">
        <v>1</v>
      </c>
    </row>
    <row r="36" spans="1:9" ht="15">
      <c r="A36" t="s">
        <v>347</v>
      </c>
      <c r="B36" t="s">
        <v>348</v>
      </c>
      <c r="C36" t="s">
        <v>434</v>
      </c>
      <c r="D36">
        <v>0.99</v>
      </c>
      <c r="E36" t="s">
        <v>46</v>
      </c>
      <c r="F36" t="s">
        <v>31</v>
      </c>
      <c r="I36">
        <v>1</v>
      </c>
    </row>
    <row r="37" spans="1:9" ht="15">
      <c r="A37" t="s">
        <v>349</v>
      </c>
      <c r="B37" t="s">
        <v>350</v>
      </c>
      <c r="C37" t="s">
        <v>397</v>
      </c>
      <c r="D37">
        <v>0.75</v>
      </c>
      <c r="E37" t="s">
        <v>46</v>
      </c>
      <c r="F37" t="s">
        <v>97</v>
      </c>
      <c r="I37">
        <v>1</v>
      </c>
    </row>
    <row r="38" spans="1:9" ht="15">
      <c r="A38" t="s">
        <v>351</v>
      </c>
      <c r="B38" t="s">
        <v>352</v>
      </c>
      <c r="C38" t="s">
        <v>435</v>
      </c>
      <c r="D38">
        <v>0.803</v>
      </c>
      <c r="E38" t="s">
        <v>41</v>
      </c>
      <c r="F38" t="s">
        <v>31</v>
      </c>
      <c r="I38">
        <v>1</v>
      </c>
    </row>
    <row r="39" spans="1:9" ht="15">
      <c r="A39" t="s">
        <v>353</v>
      </c>
      <c r="B39" t="s">
        <v>354</v>
      </c>
      <c r="C39" t="s">
        <v>403</v>
      </c>
      <c r="D39">
        <v>0.75</v>
      </c>
      <c r="E39" t="s">
        <v>41</v>
      </c>
      <c r="F39" t="s">
        <v>97</v>
      </c>
      <c r="I39">
        <v>1</v>
      </c>
    </row>
    <row r="40" spans="1:9" ht="15">
      <c r="A40" t="s">
        <v>355</v>
      </c>
      <c r="B40" t="s">
        <v>356</v>
      </c>
      <c r="C40" t="s">
        <v>436</v>
      </c>
      <c r="D40">
        <v>1.763</v>
      </c>
      <c r="E40" t="s">
        <v>34</v>
      </c>
      <c r="F40" t="s">
        <v>31</v>
      </c>
      <c r="G40">
        <v>1</v>
      </c>
      <c r="I40">
        <v>1</v>
      </c>
    </row>
    <row r="41" spans="1:9" ht="15">
      <c r="A41" t="s">
        <v>437</v>
      </c>
      <c r="B41" t="s">
        <v>438</v>
      </c>
      <c r="C41" t="s">
        <v>439</v>
      </c>
      <c r="D41">
        <v>2.618</v>
      </c>
      <c r="E41" t="s">
        <v>37</v>
      </c>
      <c r="F41" t="s">
        <v>31</v>
      </c>
      <c r="I41">
        <v>1</v>
      </c>
    </row>
    <row r="42" spans="1:9" ht="15">
      <c r="A42" t="s">
        <v>357</v>
      </c>
      <c r="B42" t="s">
        <v>358</v>
      </c>
      <c r="C42" t="s">
        <v>403</v>
      </c>
      <c r="D42">
        <v>0.75</v>
      </c>
      <c r="E42" t="s">
        <v>41</v>
      </c>
      <c r="F42" t="s">
        <v>97</v>
      </c>
      <c r="I42">
        <v>1</v>
      </c>
    </row>
    <row r="43" spans="1:9" ht="15">
      <c r="A43" t="s">
        <v>359</v>
      </c>
      <c r="B43" t="s">
        <v>360</v>
      </c>
      <c r="C43" t="s">
        <v>403</v>
      </c>
      <c r="D43">
        <v>0.75</v>
      </c>
      <c r="E43" t="s">
        <v>41</v>
      </c>
      <c r="F43" t="s">
        <v>97</v>
      </c>
      <c r="G43">
        <v>1</v>
      </c>
      <c r="I43">
        <v>1</v>
      </c>
    </row>
    <row r="44" spans="1:9" ht="15">
      <c r="A44" t="s">
        <v>361</v>
      </c>
      <c r="B44" t="s">
        <v>362</v>
      </c>
      <c r="C44" t="s">
        <v>440</v>
      </c>
      <c r="D44">
        <v>0.791</v>
      </c>
      <c r="E44" t="s">
        <v>41</v>
      </c>
      <c r="F44" t="s">
        <v>31</v>
      </c>
      <c r="G44">
        <v>1</v>
      </c>
      <c r="I44">
        <v>1</v>
      </c>
    </row>
    <row r="45" spans="1:9" ht="15">
      <c r="A45" t="s">
        <v>363</v>
      </c>
      <c r="B45" t="s">
        <v>364</v>
      </c>
      <c r="C45" t="s">
        <v>397</v>
      </c>
      <c r="D45">
        <v>0.75</v>
      </c>
      <c r="E45" t="s">
        <v>46</v>
      </c>
      <c r="F45" t="s">
        <v>97</v>
      </c>
      <c r="I45">
        <v>1</v>
      </c>
    </row>
    <row r="46" spans="1:9" ht="15">
      <c r="A46" t="s">
        <v>365</v>
      </c>
      <c r="B46" t="s">
        <v>366</v>
      </c>
      <c r="C46" t="s">
        <v>441</v>
      </c>
      <c r="D46">
        <v>0.872</v>
      </c>
      <c r="E46" t="s">
        <v>34</v>
      </c>
      <c r="F46" t="s">
        <v>31</v>
      </c>
      <c r="I46">
        <v>1</v>
      </c>
    </row>
    <row r="47" spans="1:9" ht="15">
      <c r="A47" t="s">
        <v>367</v>
      </c>
      <c r="B47" t="s">
        <v>368</v>
      </c>
      <c r="C47" t="s">
        <v>403</v>
      </c>
      <c r="D47">
        <v>0.75</v>
      </c>
      <c r="E47" t="s">
        <v>46</v>
      </c>
      <c r="F47" t="s">
        <v>97</v>
      </c>
      <c r="I47">
        <v>1</v>
      </c>
    </row>
    <row r="48" spans="1:9" ht="15">
      <c r="A48" t="s">
        <v>369</v>
      </c>
      <c r="B48" t="s">
        <v>370</v>
      </c>
      <c r="C48" t="s">
        <v>403</v>
      </c>
      <c r="D48">
        <v>0.75</v>
      </c>
      <c r="E48" t="s">
        <v>34</v>
      </c>
      <c r="F48" t="s">
        <v>97</v>
      </c>
      <c r="I48">
        <v>1</v>
      </c>
    </row>
    <row r="49" spans="1:9" ht="15">
      <c r="A49" t="s">
        <v>371</v>
      </c>
      <c r="B49" t="s">
        <v>372</v>
      </c>
      <c r="C49" t="s">
        <v>442</v>
      </c>
      <c r="D49">
        <v>1.189</v>
      </c>
      <c r="E49" t="s">
        <v>34</v>
      </c>
      <c r="F49" t="s">
        <v>31</v>
      </c>
      <c r="I49">
        <v>1</v>
      </c>
    </row>
    <row r="50" spans="1:9" ht="15">
      <c r="A50" t="s">
        <v>373</v>
      </c>
      <c r="B50" t="s">
        <v>374</v>
      </c>
      <c r="C50" t="s">
        <v>403</v>
      </c>
      <c r="D50">
        <v>0.75</v>
      </c>
      <c r="E50" t="s">
        <v>34</v>
      </c>
      <c r="F50" t="s">
        <v>97</v>
      </c>
      <c r="I50">
        <v>1</v>
      </c>
    </row>
    <row r="51" spans="1:9" ht="15">
      <c r="A51" t="s">
        <v>375</v>
      </c>
      <c r="B51" t="s">
        <v>376</v>
      </c>
      <c r="C51" t="s">
        <v>397</v>
      </c>
      <c r="D51">
        <v>0.75</v>
      </c>
      <c r="E51" t="s">
        <v>38</v>
      </c>
      <c r="F51" t="s">
        <v>97</v>
      </c>
      <c r="I51">
        <v>1</v>
      </c>
    </row>
    <row r="52" spans="1:9" ht="15">
      <c r="A52" t="s">
        <v>443</v>
      </c>
      <c r="B52" t="s">
        <v>444</v>
      </c>
      <c r="C52" t="s">
        <v>445</v>
      </c>
      <c r="D52">
        <v>1.269</v>
      </c>
      <c r="E52" t="s">
        <v>37</v>
      </c>
      <c r="F52" t="s">
        <v>31</v>
      </c>
      <c r="I52">
        <v>1</v>
      </c>
    </row>
    <row r="53" spans="1:9" ht="15">
      <c r="A53" s="27" t="s">
        <v>377</v>
      </c>
      <c r="B53" s="27" t="s">
        <v>378</v>
      </c>
      <c r="C53" s="27" t="s">
        <v>446</v>
      </c>
      <c r="D53" s="27">
        <v>3.539</v>
      </c>
      <c r="E53" s="27" t="s">
        <v>37</v>
      </c>
      <c r="F53" s="27" t="s">
        <v>31</v>
      </c>
      <c r="G53" s="27"/>
      <c r="H53" s="27">
        <v>1</v>
      </c>
      <c r="I53" s="27">
        <v>1</v>
      </c>
    </row>
    <row r="54" spans="1:9" ht="15">
      <c r="A54" t="s">
        <v>379</v>
      </c>
      <c r="B54" t="s">
        <v>380</v>
      </c>
      <c r="C54" t="s">
        <v>447</v>
      </c>
      <c r="D54">
        <v>0.868</v>
      </c>
      <c r="E54" t="s">
        <v>34</v>
      </c>
      <c r="F54" t="s">
        <v>31</v>
      </c>
      <c r="G54">
        <v>1</v>
      </c>
      <c r="I54">
        <v>1</v>
      </c>
    </row>
    <row r="55" spans="1:9" ht="15">
      <c r="A55" t="s">
        <v>381</v>
      </c>
      <c r="B55" t="s">
        <v>382</v>
      </c>
      <c r="C55" t="s">
        <v>448</v>
      </c>
      <c r="D55">
        <v>1.721</v>
      </c>
      <c r="E55" t="s">
        <v>41</v>
      </c>
      <c r="F55" t="s">
        <v>31</v>
      </c>
      <c r="G55">
        <v>1</v>
      </c>
      <c r="I55">
        <v>1</v>
      </c>
    </row>
    <row r="56" spans="1:9" ht="15">
      <c r="A56" t="s">
        <v>383</v>
      </c>
      <c r="B56" t="s">
        <v>384</v>
      </c>
      <c r="C56" t="s">
        <v>397</v>
      </c>
      <c r="D56">
        <v>0.75</v>
      </c>
      <c r="E56" t="s">
        <v>38</v>
      </c>
      <c r="F56" t="s">
        <v>97</v>
      </c>
      <c r="I56">
        <v>1</v>
      </c>
    </row>
    <row r="57" spans="1:9" ht="15">
      <c r="A57" t="s">
        <v>385</v>
      </c>
      <c r="B57" t="s">
        <v>386</v>
      </c>
      <c r="C57" t="s">
        <v>397</v>
      </c>
      <c r="D57">
        <v>0.75</v>
      </c>
      <c r="E57" t="s">
        <v>46</v>
      </c>
      <c r="F57" t="s">
        <v>97</v>
      </c>
      <c r="I57">
        <v>1</v>
      </c>
    </row>
    <row r="58" spans="1:9" ht="15">
      <c r="A58" t="s">
        <v>387</v>
      </c>
      <c r="B58" t="s">
        <v>388</v>
      </c>
      <c r="C58" t="s">
        <v>403</v>
      </c>
      <c r="D58">
        <v>0.75</v>
      </c>
      <c r="E58" t="s">
        <v>38</v>
      </c>
      <c r="F58" t="s">
        <v>97</v>
      </c>
      <c r="I58">
        <v>1</v>
      </c>
    </row>
    <row r="59" spans="1:9" ht="15">
      <c r="A59" t="s">
        <v>449</v>
      </c>
      <c r="B59" t="s">
        <v>450</v>
      </c>
      <c r="C59" t="s">
        <v>451</v>
      </c>
      <c r="D59">
        <v>2.003</v>
      </c>
      <c r="E59" t="s">
        <v>37</v>
      </c>
      <c r="F59" t="s">
        <v>31</v>
      </c>
      <c r="G59">
        <v>1</v>
      </c>
      <c r="I59">
        <v>1</v>
      </c>
    </row>
    <row r="60" spans="1:9" ht="15">
      <c r="A60" t="s">
        <v>389</v>
      </c>
      <c r="B60" t="s">
        <v>390</v>
      </c>
      <c r="C60" t="s">
        <v>397</v>
      </c>
      <c r="D60">
        <v>0.75</v>
      </c>
      <c r="E60" t="s">
        <v>41</v>
      </c>
      <c r="F60" t="s">
        <v>97</v>
      </c>
      <c r="I60">
        <v>1</v>
      </c>
    </row>
    <row r="61" spans="1:9" ht="15">
      <c r="A61" t="s">
        <v>391</v>
      </c>
      <c r="B61" t="s">
        <v>392</v>
      </c>
      <c r="C61" t="s">
        <v>452</v>
      </c>
      <c r="D61">
        <v>2.943</v>
      </c>
      <c r="E61" t="s">
        <v>41</v>
      </c>
      <c r="F61" t="s">
        <v>31</v>
      </c>
      <c r="G61">
        <v>1</v>
      </c>
      <c r="I61">
        <v>1</v>
      </c>
    </row>
    <row r="62" spans="1:9" ht="15">
      <c r="A62" t="s">
        <v>393</v>
      </c>
      <c r="B62" t="s">
        <v>394</v>
      </c>
      <c r="C62" t="s">
        <v>453</v>
      </c>
      <c r="D62">
        <v>1.176</v>
      </c>
      <c r="E62" t="s">
        <v>46</v>
      </c>
      <c r="F62" t="s">
        <v>31</v>
      </c>
      <c r="I62">
        <v>1</v>
      </c>
    </row>
    <row r="63" spans="7:9" ht="15">
      <c r="G63">
        <f>SUM(G2:G62)</f>
        <v>15</v>
      </c>
      <c r="H63">
        <f>SUM(H2:H62)</f>
        <v>2</v>
      </c>
      <c r="I63">
        <f>SUM(I2:I62)</f>
        <v>61</v>
      </c>
    </row>
  </sheetData>
  <sheetProtection password="CA28" sheet="1" objects="1" scenarios="1"/>
  <autoFilter ref="A1:I63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A14" sqref="A14:I14"/>
    </sheetView>
  </sheetViews>
  <sheetFormatPr defaultColWidth="11.421875" defaultRowHeight="15"/>
  <cols>
    <col min="1" max="1" width="13.00390625" style="0" bestFit="1" customWidth="1"/>
    <col min="2" max="2" width="20.421875" style="0" bestFit="1" customWidth="1"/>
    <col min="3" max="3" width="10.00390625" style="0" bestFit="1" customWidth="1"/>
    <col min="4" max="4" width="11.7109375" style="0" bestFit="1" customWidth="1"/>
    <col min="5" max="5" width="4.00390625" style="0" bestFit="1" customWidth="1"/>
    <col min="6" max="6" width="3.00390625" style="0" bestFit="1" customWidth="1"/>
  </cols>
  <sheetData>
    <row r="1" spans="1:9" ht="1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108</v>
      </c>
      <c r="H1" t="s">
        <v>164</v>
      </c>
      <c r="I1" t="s">
        <v>165</v>
      </c>
    </row>
    <row r="2" spans="1:9" ht="15">
      <c r="A2" t="s">
        <v>565</v>
      </c>
      <c r="B2" t="s">
        <v>566</v>
      </c>
      <c r="C2" t="s">
        <v>403</v>
      </c>
      <c r="D2">
        <v>0.75</v>
      </c>
      <c r="E2" t="s">
        <v>37</v>
      </c>
      <c r="F2" t="s">
        <v>97</v>
      </c>
      <c r="I2">
        <v>1</v>
      </c>
    </row>
    <row r="3" spans="1:9" ht="15">
      <c r="A3" s="48" t="s">
        <v>641</v>
      </c>
      <c r="B3" s="48" t="s">
        <v>642</v>
      </c>
      <c r="C3" s="48" t="s">
        <v>643</v>
      </c>
      <c r="D3" s="48">
        <v>2.789</v>
      </c>
      <c r="E3" s="48" t="s">
        <v>37</v>
      </c>
      <c r="F3" s="48" t="s">
        <v>31</v>
      </c>
      <c r="G3" s="48">
        <v>1</v>
      </c>
      <c r="H3" s="48"/>
      <c r="I3" s="48">
        <v>1</v>
      </c>
    </row>
    <row r="4" spans="1:9" ht="15">
      <c r="A4" t="s">
        <v>567</v>
      </c>
      <c r="B4" t="s">
        <v>568</v>
      </c>
      <c r="C4" t="s">
        <v>397</v>
      </c>
      <c r="D4">
        <v>0.75</v>
      </c>
      <c r="E4" t="s">
        <v>46</v>
      </c>
      <c r="F4" t="s">
        <v>97</v>
      </c>
      <c r="G4">
        <v>1</v>
      </c>
      <c r="I4">
        <v>1</v>
      </c>
    </row>
    <row r="5" spans="1:9" ht="15">
      <c r="A5" s="48" t="s">
        <v>644</v>
      </c>
      <c r="B5" s="48" t="s">
        <v>645</v>
      </c>
      <c r="C5" s="48" t="s">
        <v>646</v>
      </c>
      <c r="D5" s="48">
        <v>2.255</v>
      </c>
      <c r="E5" s="48" t="s">
        <v>41</v>
      </c>
      <c r="F5" s="48" t="s">
        <v>31</v>
      </c>
      <c r="G5" s="48">
        <v>1</v>
      </c>
      <c r="H5" s="48"/>
      <c r="I5" s="48">
        <v>1</v>
      </c>
    </row>
    <row r="6" spans="1:9" ht="15">
      <c r="A6" t="s">
        <v>569</v>
      </c>
      <c r="B6" t="s">
        <v>570</v>
      </c>
      <c r="C6" t="s">
        <v>571</v>
      </c>
      <c r="D6">
        <v>1.436</v>
      </c>
      <c r="E6" t="s">
        <v>37</v>
      </c>
      <c r="F6" t="s">
        <v>31</v>
      </c>
      <c r="I6">
        <v>1</v>
      </c>
    </row>
    <row r="7" spans="1:9" ht="15">
      <c r="A7" t="s">
        <v>572</v>
      </c>
      <c r="B7" t="s">
        <v>573</v>
      </c>
      <c r="C7" t="s">
        <v>397</v>
      </c>
      <c r="D7">
        <v>0.75</v>
      </c>
      <c r="E7" t="s">
        <v>46</v>
      </c>
      <c r="F7" t="s">
        <v>97</v>
      </c>
      <c r="G7">
        <v>1</v>
      </c>
      <c r="I7">
        <v>1</v>
      </c>
    </row>
    <row r="8" spans="1:9" ht="15">
      <c r="A8" s="48" t="s">
        <v>649</v>
      </c>
      <c r="B8" s="48" t="s">
        <v>650</v>
      </c>
      <c r="C8" s="48" t="s">
        <v>651</v>
      </c>
      <c r="D8" s="48">
        <v>1.422</v>
      </c>
      <c r="E8" s="48" t="s">
        <v>38</v>
      </c>
      <c r="F8" s="48" t="s">
        <v>31</v>
      </c>
      <c r="G8" s="48">
        <v>1</v>
      </c>
      <c r="H8" s="48"/>
      <c r="I8" s="48">
        <v>1</v>
      </c>
    </row>
    <row r="9" spans="1:9" ht="15">
      <c r="A9" t="s">
        <v>574</v>
      </c>
      <c r="B9" t="s">
        <v>575</v>
      </c>
      <c r="C9" t="s">
        <v>403</v>
      </c>
      <c r="D9">
        <v>0.75</v>
      </c>
      <c r="E9" t="s">
        <v>46</v>
      </c>
      <c r="F9" t="s">
        <v>97</v>
      </c>
      <c r="I9">
        <v>1</v>
      </c>
    </row>
    <row r="10" spans="1:9" ht="15">
      <c r="A10" t="s">
        <v>576</v>
      </c>
      <c r="B10" t="s">
        <v>577</v>
      </c>
      <c r="C10" t="s">
        <v>397</v>
      </c>
      <c r="D10">
        <v>0.75</v>
      </c>
      <c r="E10" t="s">
        <v>38</v>
      </c>
      <c r="F10" t="s">
        <v>97</v>
      </c>
      <c r="I10">
        <v>1</v>
      </c>
    </row>
    <row r="11" spans="1:9" ht="15">
      <c r="A11" t="s">
        <v>578</v>
      </c>
      <c r="B11" t="s">
        <v>579</v>
      </c>
      <c r="C11" t="s">
        <v>580</v>
      </c>
      <c r="D11">
        <v>2.618</v>
      </c>
      <c r="E11" t="s">
        <v>37</v>
      </c>
      <c r="F11" t="s">
        <v>31</v>
      </c>
      <c r="I11">
        <v>1</v>
      </c>
    </row>
    <row r="12" spans="1:9" ht="15">
      <c r="A12" t="s">
        <v>581</v>
      </c>
      <c r="B12" t="s">
        <v>582</v>
      </c>
      <c r="C12" t="s">
        <v>583</v>
      </c>
      <c r="D12">
        <v>0.595</v>
      </c>
      <c r="E12" t="s">
        <v>41</v>
      </c>
      <c r="F12" t="s">
        <v>31</v>
      </c>
      <c r="I12">
        <v>1</v>
      </c>
    </row>
    <row r="13" spans="1:9" ht="15">
      <c r="A13" t="s">
        <v>584</v>
      </c>
      <c r="B13" t="s">
        <v>585</v>
      </c>
      <c r="C13" t="s">
        <v>403</v>
      </c>
      <c r="D13">
        <v>0.75</v>
      </c>
      <c r="E13" t="s">
        <v>41</v>
      </c>
      <c r="F13" t="s">
        <v>97</v>
      </c>
      <c r="I13">
        <v>1</v>
      </c>
    </row>
    <row r="14" spans="1:9" ht="15">
      <c r="A14" s="48" t="s">
        <v>647</v>
      </c>
      <c r="B14" s="48" t="s">
        <v>648</v>
      </c>
      <c r="C14" s="48" t="s">
        <v>403</v>
      </c>
      <c r="D14" s="48">
        <v>0.75</v>
      </c>
      <c r="E14" s="48" t="s">
        <v>46</v>
      </c>
      <c r="F14" s="48" t="s">
        <v>31</v>
      </c>
      <c r="G14" s="48">
        <v>1</v>
      </c>
      <c r="H14" s="48"/>
      <c r="I14" s="48">
        <v>1</v>
      </c>
    </row>
    <row r="15" spans="1:9" ht="15">
      <c r="A15" t="s">
        <v>586</v>
      </c>
      <c r="B15" t="s">
        <v>587</v>
      </c>
      <c r="C15" t="s">
        <v>397</v>
      </c>
      <c r="D15">
        <v>0.75</v>
      </c>
      <c r="E15" t="s">
        <v>38</v>
      </c>
      <c r="F15" t="s">
        <v>97</v>
      </c>
      <c r="I15">
        <v>1</v>
      </c>
    </row>
    <row r="16" spans="1:9" ht="15">
      <c r="A16" t="s">
        <v>588</v>
      </c>
      <c r="B16" t="s">
        <v>589</v>
      </c>
      <c r="C16" t="s">
        <v>403</v>
      </c>
      <c r="D16">
        <v>0.75</v>
      </c>
      <c r="E16" t="s">
        <v>41</v>
      </c>
      <c r="F16" t="s">
        <v>97</v>
      </c>
      <c r="I16">
        <v>1</v>
      </c>
    </row>
    <row r="17" spans="1:9" ht="15">
      <c r="A17" t="s">
        <v>590</v>
      </c>
      <c r="B17" t="s">
        <v>591</v>
      </c>
      <c r="C17" t="s">
        <v>592</v>
      </c>
      <c r="D17">
        <v>1.078</v>
      </c>
      <c r="E17" t="s">
        <v>46</v>
      </c>
      <c r="F17" t="s">
        <v>97</v>
      </c>
      <c r="I17">
        <v>1</v>
      </c>
    </row>
    <row r="18" spans="1:9" ht="15">
      <c r="A18" t="s">
        <v>593</v>
      </c>
      <c r="B18" t="s">
        <v>594</v>
      </c>
      <c r="C18" t="s">
        <v>595</v>
      </c>
      <c r="D18">
        <v>2.781</v>
      </c>
      <c r="E18" t="s">
        <v>38</v>
      </c>
      <c r="F18" t="s">
        <v>31</v>
      </c>
      <c r="I18">
        <v>1</v>
      </c>
    </row>
    <row r="19" spans="1:9" ht="15">
      <c r="A19" t="s">
        <v>596</v>
      </c>
      <c r="B19" t="s">
        <v>597</v>
      </c>
      <c r="C19" t="s">
        <v>397</v>
      </c>
      <c r="D19">
        <v>0.75</v>
      </c>
      <c r="E19" t="s">
        <v>41</v>
      </c>
      <c r="F19" t="s">
        <v>31</v>
      </c>
      <c r="I19">
        <v>1</v>
      </c>
    </row>
    <row r="20" spans="1:9" ht="15">
      <c r="A20" s="27" t="s">
        <v>598</v>
      </c>
      <c r="B20" s="27" t="s">
        <v>599</v>
      </c>
      <c r="C20" s="27" t="s">
        <v>600</v>
      </c>
      <c r="D20" s="27">
        <v>6.873</v>
      </c>
      <c r="E20" s="27" t="s">
        <v>37</v>
      </c>
      <c r="F20" s="27" t="s">
        <v>31</v>
      </c>
      <c r="G20" s="27"/>
      <c r="H20" s="27">
        <v>1</v>
      </c>
      <c r="I20">
        <v>1</v>
      </c>
    </row>
    <row r="21" spans="1:9" ht="15">
      <c r="A21" t="s">
        <v>601</v>
      </c>
      <c r="B21" t="s">
        <v>602</v>
      </c>
      <c r="C21" t="s">
        <v>397</v>
      </c>
      <c r="D21">
        <v>0.75</v>
      </c>
      <c r="E21" t="s">
        <v>45</v>
      </c>
      <c r="F21" t="s">
        <v>97</v>
      </c>
      <c r="I21">
        <v>1</v>
      </c>
    </row>
    <row r="22" spans="1:9" ht="15">
      <c r="A22" t="s">
        <v>603</v>
      </c>
      <c r="B22" t="s">
        <v>604</v>
      </c>
      <c r="C22" t="s">
        <v>605</v>
      </c>
      <c r="D22">
        <v>3.013</v>
      </c>
      <c r="E22" t="s">
        <v>46</v>
      </c>
      <c r="F22" t="s">
        <v>31</v>
      </c>
      <c r="I22">
        <v>1</v>
      </c>
    </row>
    <row r="23" spans="1:9" ht="15">
      <c r="A23" t="s">
        <v>606</v>
      </c>
      <c r="B23" t="s">
        <v>607</v>
      </c>
      <c r="C23" t="s">
        <v>608</v>
      </c>
      <c r="D23">
        <v>4.308</v>
      </c>
      <c r="E23" t="s">
        <v>34</v>
      </c>
      <c r="F23" t="s">
        <v>31</v>
      </c>
      <c r="I23">
        <v>1</v>
      </c>
    </row>
    <row r="24" spans="1:9" ht="15">
      <c r="A24" t="s">
        <v>609</v>
      </c>
      <c r="B24" t="s">
        <v>610</v>
      </c>
      <c r="C24" t="s">
        <v>611</v>
      </c>
      <c r="D24">
        <v>1.949</v>
      </c>
      <c r="E24" t="s">
        <v>37</v>
      </c>
      <c r="F24" t="s">
        <v>31</v>
      </c>
      <c r="I24">
        <v>1</v>
      </c>
    </row>
    <row r="25" spans="1:9" ht="15">
      <c r="A25" t="s">
        <v>612</v>
      </c>
      <c r="B25" t="s">
        <v>613</v>
      </c>
      <c r="C25" t="s">
        <v>614</v>
      </c>
      <c r="D25">
        <v>1.79</v>
      </c>
      <c r="E25" t="s">
        <v>38</v>
      </c>
      <c r="F25" t="s">
        <v>31</v>
      </c>
      <c r="G25">
        <v>1</v>
      </c>
      <c r="I25">
        <v>1</v>
      </c>
    </row>
    <row r="26" spans="1:9" ht="15">
      <c r="A26" t="s">
        <v>615</v>
      </c>
      <c r="B26" t="s">
        <v>616</v>
      </c>
      <c r="C26" t="s">
        <v>617</v>
      </c>
      <c r="D26">
        <v>0.628</v>
      </c>
      <c r="E26" t="s">
        <v>38</v>
      </c>
      <c r="F26" t="s">
        <v>31</v>
      </c>
      <c r="G26">
        <v>1</v>
      </c>
      <c r="I26">
        <v>1</v>
      </c>
    </row>
    <row r="27" spans="1:9" ht="15">
      <c r="A27" t="s">
        <v>618</v>
      </c>
      <c r="B27" t="s">
        <v>619</v>
      </c>
      <c r="C27" t="s">
        <v>620</v>
      </c>
      <c r="D27">
        <v>0.804</v>
      </c>
      <c r="E27" t="s">
        <v>41</v>
      </c>
      <c r="F27" t="s">
        <v>31</v>
      </c>
      <c r="I27">
        <v>1</v>
      </c>
    </row>
    <row r="28" spans="1:9" ht="15">
      <c r="A28" t="s">
        <v>621</v>
      </c>
      <c r="B28" t="s">
        <v>622</v>
      </c>
      <c r="C28" t="s">
        <v>403</v>
      </c>
      <c r="D28">
        <v>0.75</v>
      </c>
      <c r="E28" t="s">
        <v>38</v>
      </c>
      <c r="F28" t="s">
        <v>97</v>
      </c>
      <c r="I28">
        <v>1</v>
      </c>
    </row>
    <row r="29" spans="1:9" ht="15">
      <c r="A29" t="s">
        <v>623</v>
      </c>
      <c r="B29" t="s">
        <v>624</v>
      </c>
      <c r="C29" t="s">
        <v>397</v>
      </c>
      <c r="D29">
        <v>0.75</v>
      </c>
      <c r="E29" t="s">
        <v>38</v>
      </c>
      <c r="F29" t="s">
        <v>97</v>
      </c>
      <c r="I29">
        <v>1</v>
      </c>
    </row>
    <row r="30" spans="1:9" ht="15">
      <c r="A30" t="s">
        <v>625</v>
      </c>
      <c r="B30" t="s">
        <v>626</v>
      </c>
      <c r="C30" t="s">
        <v>627</v>
      </c>
      <c r="D30">
        <v>2.508</v>
      </c>
      <c r="E30" t="s">
        <v>41</v>
      </c>
      <c r="F30" t="s">
        <v>31</v>
      </c>
      <c r="I30">
        <v>1</v>
      </c>
    </row>
    <row r="31" spans="1:9" ht="15">
      <c r="A31" t="s">
        <v>628</v>
      </c>
      <c r="B31" t="s">
        <v>629</v>
      </c>
      <c r="C31" t="s">
        <v>403</v>
      </c>
      <c r="D31">
        <v>0.75</v>
      </c>
      <c r="E31" t="s">
        <v>41</v>
      </c>
      <c r="F31" t="s">
        <v>97</v>
      </c>
      <c r="I31">
        <v>1</v>
      </c>
    </row>
    <row r="32" spans="1:9" ht="15">
      <c r="A32" s="27" t="s">
        <v>630</v>
      </c>
      <c r="B32" s="27" t="s">
        <v>631</v>
      </c>
      <c r="C32" s="27" t="s">
        <v>632</v>
      </c>
      <c r="D32" s="27">
        <v>4.629</v>
      </c>
      <c r="E32" s="27" t="s">
        <v>37</v>
      </c>
      <c r="F32" s="27" t="s">
        <v>31</v>
      </c>
      <c r="G32" s="27"/>
      <c r="H32" s="27">
        <v>1</v>
      </c>
      <c r="I32">
        <v>1</v>
      </c>
    </row>
    <row r="33" spans="1:9" ht="15">
      <c r="A33" t="s">
        <v>633</v>
      </c>
      <c r="B33" t="s">
        <v>634</v>
      </c>
      <c r="C33" t="s">
        <v>635</v>
      </c>
      <c r="D33">
        <v>0.938</v>
      </c>
      <c r="E33" t="s">
        <v>37</v>
      </c>
      <c r="F33" t="s">
        <v>31</v>
      </c>
      <c r="I33">
        <v>1</v>
      </c>
    </row>
    <row r="34" spans="1:9" ht="15">
      <c r="A34" t="s">
        <v>636</v>
      </c>
      <c r="B34" t="s">
        <v>637</v>
      </c>
      <c r="C34" t="s">
        <v>403</v>
      </c>
      <c r="D34">
        <v>0.75</v>
      </c>
      <c r="E34" t="s">
        <v>38</v>
      </c>
      <c r="F34" t="s">
        <v>97</v>
      </c>
      <c r="I34">
        <v>1</v>
      </c>
    </row>
    <row r="35" spans="1:9" ht="15">
      <c r="A35" t="s">
        <v>638</v>
      </c>
      <c r="B35" t="s">
        <v>639</v>
      </c>
      <c r="C35" t="s">
        <v>640</v>
      </c>
      <c r="D35">
        <v>0.79</v>
      </c>
      <c r="E35" t="s">
        <v>34</v>
      </c>
      <c r="F35" t="s">
        <v>31</v>
      </c>
      <c r="I35">
        <v>1</v>
      </c>
    </row>
    <row r="36" spans="7:9" ht="15">
      <c r="G36">
        <f>SUM(G2:G35)</f>
        <v>8</v>
      </c>
      <c r="H36">
        <f>SUM(H2:H35)</f>
        <v>2</v>
      </c>
      <c r="I36">
        <f>SUM(I2:I35)</f>
        <v>34</v>
      </c>
    </row>
  </sheetData>
  <sheetProtection password="CA28" sheet="1"/>
  <autoFilter ref="A1:I36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5" sqref="G5"/>
    </sheetView>
  </sheetViews>
  <sheetFormatPr defaultColWidth="11.421875" defaultRowHeight="15"/>
  <cols>
    <col min="1" max="1" width="13.00390625" style="0" bestFit="1" customWidth="1"/>
    <col min="2" max="2" width="22.8515625" style="0" bestFit="1" customWidth="1"/>
    <col min="3" max="3" width="10.00390625" style="0" bestFit="1" customWidth="1"/>
    <col min="4" max="4" width="11.7109375" style="0" bestFit="1" customWidth="1"/>
  </cols>
  <sheetData>
    <row r="1" spans="1:9" ht="1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108</v>
      </c>
      <c r="H1" t="s">
        <v>164</v>
      </c>
      <c r="I1" t="s">
        <v>165</v>
      </c>
    </row>
    <row r="2" spans="1:9" ht="15">
      <c r="A2" t="s">
        <v>267</v>
      </c>
      <c r="B2" t="s">
        <v>268</v>
      </c>
      <c r="C2" t="s">
        <v>397</v>
      </c>
      <c r="D2">
        <v>0.75</v>
      </c>
      <c r="E2" t="s">
        <v>42</v>
      </c>
      <c r="F2" t="s">
        <v>97</v>
      </c>
      <c r="I2">
        <v>1</v>
      </c>
    </row>
    <row r="3" spans="1:9" ht="15">
      <c r="A3" t="s">
        <v>269</v>
      </c>
      <c r="B3" t="s">
        <v>270</v>
      </c>
      <c r="C3" t="s">
        <v>403</v>
      </c>
      <c r="D3">
        <v>0.75</v>
      </c>
      <c r="E3" t="s">
        <v>38</v>
      </c>
      <c r="F3" t="s">
        <v>97</v>
      </c>
      <c r="G3">
        <v>1</v>
      </c>
      <c r="I3">
        <v>1</v>
      </c>
    </row>
    <row r="4" spans="1:9" ht="15">
      <c r="A4" t="s">
        <v>273</v>
      </c>
      <c r="B4" t="s">
        <v>274</v>
      </c>
      <c r="C4" t="s">
        <v>403</v>
      </c>
      <c r="D4">
        <v>0.75</v>
      </c>
      <c r="E4" t="s">
        <v>37</v>
      </c>
      <c r="F4" t="s">
        <v>97</v>
      </c>
      <c r="I4">
        <v>1</v>
      </c>
    </row>
    <row r="5" spans="1:9" ht="15">
      <c r="A5" t="s">
        <v>277</v>
      </c>
      <c r="B5" t="s">
        <v>278</v>
      </c>
      <c r="C5" t="s">
        <v>397</v>
      </c>
      <c r="D5">
        <v>0.75</v>
      </c>
      <c r="E5" t="s">
        <v>37</v>
      </c>
      <c r="F5" t="s">
        <v>31</v>
      </c>
      <c r="I5">
        <v>1</v>
      </c>
    </row>
    <row r="6" spans="1:9" ht="15">
      <c r="A6" t="s">
        <v>281</v>
      </c>
      <c r="B6" t="s">
        <v>282</v>
      </c>
      <c r="C6" t="s">
        <v>403</v>
      </c>
      <c r="D6">
        <v>0.75</v>
      </c>
      <c r="E6" t="s">
        <v>41</v>
      </c>
      <c r="F6" t="s">
        <v>97</v>
      </c>
      <c r="I6">
        <v>1</v>
      </c>
    </row>
    <row r="7" spans="1:9" ht="15">
      <c r="A7" t="s">
        <v>283</v>
      </c>
      <c r="B7" t="s">
        <v>284</v>
      </c>
      <c r="C7" t="s">
        <v>455</v>
      </c>
      <c r="D7">
        <v>0.935</v>
      </c>
      <c r="E7" t="s">
        <v>46</v>
      </c>
      <c r="F7" t="s">
        <v>31</v>
      </c>
      <c r="G7">
        <v>1</v>
      </c>
      <c r="I7">
        <v>1</v>
      </c>
    </row>
    <row r="8" spans="1:9" ht="15">
      <c r="A8" s="27" t="s">
        <v>243</v>
      </c>
      <c r="B8" s="27" t="s">
        <v>244</v>
      </c>
      <c r="C8" s="27" t="s">
        <v>456</v>
      </c>
      <c r="D8" s="27">
        <v>4.54</v>
      </c>
      <c r="E8" s="27" t="s">
        <v>37</v>
      </c>
      <c r="F8" s="27" t="s">
        <v>31</v>
      </c>
      <c r="G8" s="27"/>
      <c r="H8" s="27">
        <v>1</v>
      </c>
      <c r="I8" s="27">
        <v>1</v>
      </c>
    </row>
    <row r="9" spans="1:9" ht="15">
      <c r="A9" s="27" t="s">
        <v>239</v>
      </c>
      <c r="B9" s="27" t="s">
        <v>240</v>
      </c>
      <c r="C9" s="27" t="s">
        <v>457</v>
      </c>
      <c r="D9" s="27">
        <v>3.921</v>
      </c>
      <c r="E9" s="27" t="s">
        <v>37</v>
      </c>
      <c r="F9" s="27" t="s">
        <v>31</v>
      </c>
      <c r="G9" s="27"/>
      <c r="H9" s="27">
        <v>1</v>
      </c>
      <c r="I9" s="27">
        <v>1</v>
      </c>
    </row>
    <row r="10" spans="1:9" ht="15">
      <c r="A10" t="s">
        <v>458</v>
      </c>
      <c r="B10" t="s">
        <v>459</v>
      </c>
      <c r="C10" t="s">
        <v>424</v>
      </c>
      <c r="D10">
        <v>0.741</v>
      </c>
      <c r="E10" t="s">
        <v>46</v>
      </c>
      <c r="F10" t="s">
        <v>31</v>
      </c>
      <c r="G10" s="27"/>
      <c r="H10" s="27"/>
      <c r="I10">
        <v>1</v>
      </c>
    </row>
    <row r="11" spans="1:10" ht="15">
      <c r="A11" s="27" t="s">
        <v>241</v>
      </c>
      <c r="B11" s="27" t="s">
        <v>242</v>
      </c>
      <c r="C11" s="27" t="s">
        <v>460</v>
      </c>
      <c r="D11" s="27">
        <v>4.918</v>
      </c>
      <c r="E11" s="27" t="s">
        <v>46</v>
      </c>
      <c r="F11" s="27" t="s">
        <v>31</v>
      </c>
      <c r="G11" s="27"/>
      <c r="H11" s="27">
        <v>1</v>
      </c>
      <c r="I11" s="27">
        <v>1</v>
      </c>
      <c r="J11" s="27"/>
    </row>
    <row r="12" spans="1:9" ht="15">
      <c r="A12" t="s">
        <v>253</v>
      </c>
      <c r="B12" t="s">
        <v>254</v>
      </c>
      <c r="C12" t="s">
        <v>461</v>
      </c>
      <c r="D12">
        <v>2.687</v>
      </c>
      <c r="E12" t="s">
        <v>38</v>
      </c>
      <c r="F12" t="s">
        <v>31</v>
      </c>
      <c r="G12">
        <v>1</v>
      </c>
      <c r="I12">
        <v>1</v>
      </c>
    </row>
    <row r="13" spans="1:9" ht="15">
      <c r="A13" t="s">
        <v>271</v>
      </c>
      <c r="B13" t="s">
        <v>272</v>
      </c>
      <c r="C13" t="s">
        <v>397</v>
      </c>
      <c r="D13">
        <v>0.75</v>
      </c>
      <c r="E13" t="s">
        <v>37</v>
      </c>
      <c r="F13" t="s">
        <v>31</v>
      </c>
      <c r="I13">
        <v>1</v>
      </c>
    </row>
    <row r="14" spans="1:9" ht="15">
      <c r="A14" t="s">
        <v>265</v>
      </c>
      <c r="B14" t="s">
        <v>266</v>
      </c>
      <c r="C14" t="s">
        <v>462</v>
      </c>
      <c r="D14">
        <v>1.12</v>
      </c>
      <c r="E14" t="s">
        <v>38</v>
      </c>
      <c r="F14" t="s">
        <v>97</v>
      </c>
      <c r="G14">
        <v>1</v>
      </c>
      <c r="I14">
        <v>1</v>
      </c>
    </row>
    <row r="15" spans="1:9" ht="15">
      <c r="A15" t="s">
        <v>263</v>
      </c>
      <c r="B15" t="s">
        <v>264</v>
      </c>
      <c r="C15" t="s">
        <v>463</v>
      </c>
      <c r="D15">
        <v>1.826</v>
      </c>
      <c r="E15" t="s">
        <v>38</v>
      </c>
      <c r="F15" t="s">
        <v>31</v>
      </c>
      <c r="G15">
        <v>1</v>
      </c>
      <c r="I15">
        <v>1</v>
      </c>
    </row>
    <row r="16" spans="1:9" ht="15">
      <c r="A16" s="27" t="s">
        <v>245</v>
      </c>
      <c r="B16" s="27" t="s">
        <v>246</v>
      </c>
      <c r="C16" s="27" t="s">
        <v>464</v>
      </c>
      <c r="D16" s="27">
        <v>4.075</v>
      </c>
      <c r="E16" s="27" t="s">
        <v>46</v>
      </c>
      <c r="F16" s="27" t="s">
        <v>31</v>
      </c>
      <c r="G16" s="27"/>
      <c r="H16" s="27">
        <v>1</v>
      </c>
      <c r="I16" s="27">
        <v>1</v>
      </c>
    </row>
    <row r="17" spans="1:9" ht="15">
      <c r="A17" t="s">
        <v>279</v>
      </c>
      <c r="B17" t="s">
        <v>280</v>
      </c>
      <c r="C17" t="s">
        <v>403</v>
      </c>
      <c r="D17">
        <v>0.75</v>
      </c>
      <c r="E17" t="s">
        <v>46</v>
      </c>
      <c r="F17" t="s">
        <v>97</v>
      </c>
      <c r="I17">
        <v>1</v>
      </c>
    </row>
    <row r="18" spans="1:9" ht="15">
      <c r="A18" t="s">
        <v>257</v>
      </c>
      <c r="B18" t="s">
        <v>258</v>
      </c>
      <c r="C18" t="s">
        <v>465</v>
      </c>
      <c r="D18">
        <v>2.22</v>
      </c>
      <c r="E18" t="s">
        <v>37</v>
      </c>
      <c r="F18" t="s">
        <v>31</v>
      </c>
      <c r="I18">
        <v>1</v>
      </c>
    </row>
    <row r="19" spans="1:9" ht="15">
      <c r="A19" t="s">
        <v>261</v>
      </c>
      <c r="B19" t="s">
        <v>262</v>
      </c>
      <c r="C19" t="s">
        <v>466</v>
      </c>
      <c r="D19">
        <v>2.252</v>
      </c>
      <c r="E19" t="s">
        <v>37</v>
      </c>
      <c r="F19" t="s">
        <v>31</v>
      </c>
      <c r="G19">
        <v>1</v>
      </c>
      <c r="I19">
        <v>1</v>
      </c>
    </row>
    <row r="20" spans="1:9" ht="15">
      <c r="A20" t="s">
        <v>255</v>
      </c>
      <c r="B20" t="s">
        <v>256</v>
      </c>
      <c r="C20" t="s">
        <v>467</v>
      </c>
      <c r="D20">
        <v>1.859</v>
      </c>
      <c r="E20" t="s">
        <v>46</v>
      </c>
      <c r="F20" t="s">
        <v>31</v>
      </c>
      <c r="I20">
        <v>1</v>
      </c>
    </row>
    <row r="21" spans="1:9" ht="15">
      <c r="A21" t="s">
        <v>251</v>
      </c>
      <c r="B21" t="s">
        <v>252</v>
      </c>
      <c r="C21" t="s">
        <v>468</v>
      </c>
      <c r="D21">
        <v>2.952</v>
      </c>
      <c r="E21" t="s">
        <v>38</v>
      </c>
      <c r="F21" t="s">
        <v>31</v>
      </c>
      <c r="I21">
        <v>1</v>
      </c>
    </row>
    <row r="22" spans="1:9" ht="15">
      <c r="A22" t="s">
        <v>275</v>
      </c>
      <c r="B22" t="s">
        <v>276</v>
      </c>
      <c r="C22" t="s">
        <v>397</v>
      </c>
      <c r="D22">
        <v>0.75</v>
      </c>
      <c r="E22" t="s">
        <v>38</v>
      </c>
      <c r="F22" t="s">
        <v>97</v>
      </c>
      <c r="I22">
        <v>1</v>
      </c>
    </row>
    <row r="23" spans="1:9" ht="15">
      <c r="A23" t="s">
        <v>259</v>
      </c>
      <c r="B23" t="s">
        <v>260</v>
      </c>
      <c r="C23" t="s">
        <v>469</v>
      </c>
      <c r="D23">
        <v>2.098</v>
      </c>
      <c r="E23" t="s">
        <v>46</v>
      </c>
      <c r="F23" t="s">
        <v>31</v>
      </c>
      <c r="I23">
        <v>1</v>
      </c>
    </row>
    <row r="24" spans="1:9" ht="15">
      <c r="A24" t="s">
        <v>249</v>
      </c>
      <c r="B24" t="s">
        <v>250</v>
      </c>
      <c r="C24" t="s">
        <v>470</v>
      </c>
      <c r="D24">
        <v>2.308</v>
      </c>
      <c r="E24" t="s">
        <v>46</v>
      </c>
      <c r="F24" t="s">
        <v>31</v>
      </c>
      <c r="I24">
        <v>1</v>
      </c>
    </row>
    <row r="25" spans="1:9" ht="15">
      <c r="A25" t="s">
        <v>247</v>
      </c>
      <c r="B25" t="s">
        <v>248</v>
      </c>
      <c r="C25" t="s">
        <v>471</v>
      </c>
      <c r="D25">
        <v>3.266</v>
      </c>
      <c r="E25" t="s">
        <v>46</v>
      </c>
      <c r="F25" t="s">
        <v>31</v>
      </c>
      <c r="I25">
        <v>1</v>
      </c>
    </row>
    <row r="26" spans="7:9" ht="15">
      <c r="G26">
        <f>SUM(G2:G25)</f>
        <v>6</v>
      </c>
      <c r="H26">
        <f>SUM(H2:H25)</f>
        <v>4</v>
      </c>
      <c r="I26">
        <f>SUM(I2:I25)</f>
        <v>24</v>
      </c>
    </row>
  </sheetData>
  <sheetProtection password="CA28" sheet="1"/>
  <autoFilter ref="A1:I26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D25" sqref="D25:F25"/>
    </sheetView>
  </sheetViews>
  <sheetFormatPr defaultColWidth="11.421875" defaultRowHeight="15"/>
  <cols>
    <col min="2" max="2" width="25.7109375" style="0" bestFit="1" customWidth="1"/>
  </cols>
  <sheetData>
    <row r="1" spans="1:9" ht="1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108</v>
      </c>
      <c r="H1" t="s">
        <v>164</v>
      </c>
      <c r="I1" t="s">
        <v>165</v>
      </c>
    </row>
    <row r="2" spans="1:9" ht="15">
      <c r="A2" t="s">
        <v>114</v>
      </c>
      <c r="B2" t="s">
        <v>115</v>
      </c>
      <c r="C2" t="s">
        <v>472</v>
      </c>
      <c r="D2">
        <v>2.918</v>
      </c>
      <c r="E2" t="s">
        <v>46</v>
      </c>
      <c r="F2" t="s">
        <v>31</v>
      </c>
      <c r="G2" s="44">
        <v>1</v>
      </c>
      <c r="I2">
        <v>1</v>
      </c>
    </row>
    <row r="3" spans="1:9" ht="15">
      <c r="A3" t="s">
        <v>207</v>
      </c>
      <c r="B3" t="s">
        <v>208</v>
      </c>
      <c r="C3" t="s">
        <v>473</v>
      </c>
      <c r="D3">
        <v>2.262</v>
      </c>
      <c r="E3" t="s">
        <v>41</v>
      </c>
      <c r="F3" t="s">
        <v>31</v>
      </c>
      <c r="G3">
        <v>1</v>
      </c>
      <c r="I3">
        <v>1</v>
      </c>
    </row>
    <row r="4" spans="1:9" ht="15">
      <c r="A4" t="s">
        <v>112</v>
      </c>
      <c r="B4" t="s">
        <v>113</v>
      </c>
      <c r="C4" t="s">
        <v>474</v>
      </c>
      <c r="D4">
        <v>1.801</v>
      </c>
      <c r="E4" t="s">
        <v>38</v>
      </c>
      <c r="F4" t="s">
        <v>31</v>
      </c>
      <c r="G4">
        <v>1</v>
      </c>
      <c r="I4">
        <v>1</v>
      </c>
    </row>
    <row r="5" spans="1:9" ht="15">
      <c r="A5" t="s">
        <v>110</v>
      </c>
      <c r="B5" t="s">
        <v>111</v>
      </c>
      <c r="C5" t="s">
        <v>475</v>
      </c>
      <c r="D5">
        <v>3.45</v>
      </c>
      <c r="E5" t="s">
        <v>34</v>
      </c>
      <c r="F5" t="s">
        <v>31</v>
      </c>
      <c r="I5">
        <v>1</v>
      </c>
    </row>
    <row r="6" spans="1:9" ht="15">
      <c r="A6" t="s">
        <v>116</v>
      </c>
      <c r="B6" t="s">
        <v>117</v>
      </c>
      <c r="C6" t="s">
        <v>476</v>
      </c>
      <c r="D6">
        <v>2.49</v>
      </c>
      <c r="E6" t="s">
        <v>46</v>
      </c>
      <c r="F6" t="s">
        <v>31</v>
      </c>
      <c r="G6">
        <v>1</v>
      </c>
      <c r="I6">
        <v>1</v>
      </c>
    </row>
    <row r="7" spans="1:9" ht="15">
      <c r="A7" t="s">
        <v>120</v>
      </c>
      <c r="B7" t="s">
        <v>121</v>
      </c>
      <c r="C7" t="s">
        <v>477</v>
      </c>
      <c r="D7">
        <v>1.185</v>
      </c>
      <c r="E7" t="s">
        <v>45</v>
      </c>
      <c r="F7" t="s">
        <v>31</v>
      </c>
      <c r="I7">
        <v>1</v>
      </c>
    </row>
    <row r="8" spans="1:9" ht="15">
      <c r="A8" t="s">
        <v>118</v>
      </c>
      <c r="B8" t="s">
        <v>119</v>
      </c>
      <c r="C8" t="s">
        <v>397</v>
      </c>
      <c r="D8">
        <v>0.75</v>
      </c>
      <c r="E8" t="s">
        <v>42</v>
      </c>
      <c r="F8" t="s">
        <v>31</v>
      </c>
      <c r="I8">
        <v>1</v>
      </c>
    </row>
    <row r="9" spans="1:9" ht="15">
      <c r="A9" t="s">
        <v>122</v>
      </c>
      <c r="B9" t="s">
        <v>123</v>
      </c>
      <c r="C9" t="s">
        <v>478</v>
      </c>
      <c r="D9">
        <v>2.809</v>
      </c>
      <c r="E9" t="s">
        <v>46</v>
      </c>
      <c r="F9" t="s">
        <v>31</v>
      </c>
      <c r="I9">
        <v>1</v>
      </c>
    </row>
    <row r="10" spans="1:9" ht="15">
      <c r="A10" t="s">
        <v>124</v>
      </c>
      <c r="B10" t="s">
        <v>125</v>
      </c>
      <c r="C10" t="s">
        <v>479</v>
      </c>
      <c r="D10">
        <v>2.782</v>
      </c>
      <c r="E10" t="s">
        <v>46</v>
      </c>
      <c r="F10" t="s">
        <v>31</v>
      </c>
      <c r="I10">
        <v>1</v>
      </c>
    </row>
    <row r="11" spans="1:9" ht="15">
      <c r="A11" t="s">
        <v>126</v>
      </c>
      <c r="B11" t="s">
        <v>127</v>
      </c>
      <c r="C11" t="s">
        <v>480</v>
      </c>
      <c r="D11">
        <v>1.483</v>
      </c>
      <c r="E11" t="s">
        <v>41</v>
      </c>
      <c r="F11" t="s">
        <v>31</v>
      </c>
      <c r="I11">
        <v>1</v>
      </c>
    </row>
    <row r="12" spans="1:9" ht="15">
      <c r="A12" s="27" t="s">
        <v>209</v>
      </c>
      <c r="B12" s="27" t="s">
        <v>210</v>
      </c>
      <c r="C12" s="27" t="s">
        <v>481</v>
      </c>
      <c r="D12" s="27">
        <v>6.015</v>
      </c>
      <c r="E12" s="27" t="s">
        <v>37</v>
      </c>
      <c r="F12" s="27" t="s">
        <v>31</v>
      </c>
      <c r="G12" s="27"/>
      <c r="H12" s="27">
        <v>1</v>
      </c>
      <c r="I12" s="27">
        <v>1</v>
      </c>
    </row>
    <row r="13" spans="1:9" ht="15">
      <c r="A13" t="s">
        <v>130</v>
      </c>
      <c r="B13" t="s">
        <v>131</v>
      </c>
      <c r="C13" t="s">
        <v>482</v>
      </c>
      <c r="D13">
        <v>3.306</v>
      </c>
      <c r="E13" t="s">
        <v>46</v>
      </c>
      <c r="F13" t="s">
        <v>31</v>
      </c>
      <c r="G13">
        <v>1</v>
      </c>
      <c r="I13">
        <v>1</v>
      </c>
    </row>
    <row r="14" spans="1:9" ht="15">
      <c r="A14" t="s">
        <v>132</v>
      </c>
      <c r="B14" t="s">
        <v>133</v>
      </c>
      <c r="C14" t="s">
        <v>483</v>
      </c>
      <c r="D14">
        <v>0.563</v>
      </c>
      <c r="E14" t="s">
        <v>46</v>
      </c>
      <c r="F14" t="s">
        <v>31</v>
      </c>
      <c r="G14">
        <v>1</v>
      </c>
      <c r="I14">
        <v>1</v>
      </c>
    </row>
    <row r="15" spans="1:9" ht="15">
      <c r="A15" t="s">
        <v>134</v>
      </c>
      <c r="B15" t="s">
        <v>135</v>
      </c>
      <c r="C15" t="s">
        <v>484</v>
      </c>
      <c r="D15">
        <v>1.368</v>
      </c>
      <c r="E15" t="s">
        <v>38</v>
      </c>
      <c r="F15" t="s">
        <v>31</v>
      </c>
      <c r="G15">
        <v>1</v>
      </c>
      <c r="H15" s="27"/>
      <c r="I15">
        <v>1</v>
      </c>
    </row>
    <row r="16" spans="1:9" ht="15">
      <c r="A16" s="27" t="s">
        <v>211</v>
      </c>
      <c r="B16" s="27" t="s">
        <v>212</v>
      </c>
      <c r="C16" s="27" t="s">
        <v>485</v>
      </c>
      <c r="D16" s="27">
        <v>4.796</v>
      </c>
      <c r="E16" s="27" t="s">
        <v>37</v>
      </c>
      <c r="F16" s="27" t="s">
        <v>31</v>
      </c>
      <c r="G16" s="27"/>
      <c r="H16" s="27">
        <v>1</v>
      </c>
      <c r="I16" s="27">
        <v>1</v>
      </c>
    </row>
    <row r="17" spans="1:9" ht="15">
      <c r="A17" t="s">
        <v>136</v>
      </c>
      <c r="B17" t="s">
        <v>137</v>
      </c>
      <c r="C17" t="s">
        <v>486</v>
      </c>
      <c r="D17">
        <v>1.279</v>
      </c>
      <c r="E17" t="s">
        <v>46</v>
      </c>
      <c r="F17" t="s">
        <v>31</v>
      </c>
      <c r="I17">
        <v>1</v>
      </c>
    </row>
    <row r="18" spans="1:9" ht="15">
      <c r="A18" t="s">
        <v>138</v>
      </c>
      <c r="B18" t="s">
        <v>139</v>
      </c>
      <c r="C18" t="s">
        <v>397</v>
      </c>
      <c r="D18">
        <v>0.75</v>
      </c>
      <c r="E18" t="s">
        <v>45</v>
      </c>
      <c r="F18" t="s">
        <v>31</v>
      </c>
      <c r="I18">
        <v>1</v>
      </c>
    </row>
    <row r="19" spans="1:9" ht="15">
      <c r="A19" t="s">
        <v>140</v>
      </c>
      <c r="B19" t="s">
        <v>141</v>
      </c>
      <c r="C19" t="s">
        <v>487</v>
      </c>
      <c r="D19">
        <v>0.666</v>
      </c>
      <c r="E19" t="s">
        <v>46</v>
      </c>
      <c r="F19" t="s">
        <v>31</v>
      </c>
      <c r="G19">
        <v>1</v>
      </c>
      <c r="I19">
        <v>1</v>
      </c>
    </row>
    <row r="20" spans="1:9" ht="15">
      <c r="A20" t="s">
        <v>213</v>
      </c>
      <c r="B20" t="s">
        <v>214</v>
      </c>
      <c r="C20" t="s">
        <v>488</v>
      </c>
      <c r="D20">
        <v>2.119</v>
      </c>
      <c r="E20" t="s">
        <v>37</v>
      </c>
      <c r="F20" t="s">
        <v>31</v>
      </c>
      <c r="G20">
        <v>1</v>
      </c>
      <c r="H20" s="27"/>
      <c r="I20">
        <v>1</v>
      </c>
    </row>
    <row r="21" spans="1:9" ht="15">
      <c r="A21" t="s">
        <v>215</v>
      </c>
      <c r="B21" t="s">
        <v>216</v>
      </c>
      <c r="C21" t="s">
        <v>489</v>
      </c>
      <c r="D21">
        <v>1.525</v>
      </c>
      <c r="E21" t="s">
        <v>37</v>
      </c>
      <c r="F21" t="s">
        <v>31</v>
      </c>
      <c r="G21">
        <v>1</v>
      </c>
      <c r="I21">
        <v>1</v>
      </c>
    </row>
    <row r="22" spans="1:9" ht="15">
      <c r="A22" t="s">
        <v>142</v>
      </c>
      <c r="B22" t="s">
        <v>143</v>
      </c>
      <c r="C22" t="s">
        <v>490</v>
      </c>
      <c r="D22">
        <v>2.124</v>
      </c>
      <c r="E22" t="s">
        <v>46</v>
      </c>
      <c r="F22" t="s">
        <v>31</v>
      </c>
      <c r="G22">
        <v>1</v>
      </c>
      <c r="I22">
        <v>1</v>
      </c>
    </row>
    <row r="23" spans="1:9" ht="15">
      <c r="A23" t="s">
        <v>217</v>
      </c>
      <c r="B23" t="s">
        <v>218</v>
      </c>
      <c r="C23" t="s">
        <v>397</v>
      </c>
      <c r="D23">
        <v>0.75</v>
      </c>
      <c r="E23" t="s">
        <v>37</v>
      </c>
      <c r="F23" t="s">
        <v>97</v>
      </c>
      <c r="I23">
        <v>1</v>
      </c>
    </row>
    <row r="24" spans="1:9" ht="15">
      <c r="A24" t="s">
        <v>219</v>
      </c>
      <c r="B24" t="s">
        <v>220</v>
      </c>
      <c r="C24" t="s">
        <v>491</v>
      </c>
      <c r="D24">
        <v>1.751</v>
      </c>
      <c r="E24" t="s">
        <v>37</v>
      </c>
      <c r="F24" t="s">
        <v>31</v>
      </c>
      <c r="G24">
        <v>1</v>
      </c>
      <c r="I24">
        <v>1</v>
      </c>
    </row>
    <row r="25" spans="1:9" ht="15">
      <c r="A25" t="s">
        <v>144</v>
      </c>
      <c r="B25" t="s">
        <v>145</v>
      </c>
      <c r="C25" t="s">
        <v>492</v>
      </c>
      <c r="D25">
        <v>2.663</v>
      </c>
      <c r="E25" t="s">
        <v>46</v>
      </c>
      <c r="F25" t="s">
        <v>31</v>
      </c>
      <c r="G25">
        <v>1</v>
      </c>
      <c r="I25">
        <v>1</v>
      </c>
    </row>
    <row r="26" spans="1:9" ht="15">
      <c r="A26" t="s">
        <v>146</v>
      </c>
      <c r="B26" t="s">
        <v>147</v>
      </c>
      <c r="C26" t="s">
        <v>493</v>
      </c>
      <c r="D26">
        <v>1.796</v>
      </c>
      <c r="E26" t="s">
        <v>38</v>
      </c>
      <c r="F26" t="s">
        <v>31</v>
      </c>
      <c r="I26">
        <v>1</v>
      </c>
    </row>
    <row r="27" spans="1:9" ht="15">
      <c r="A27" t="s">
        <v>494</v>
      </c>
      <c r="B27" t="s">
        <v>495</v>
      </c>
      <c r="C27" t="s">
        <v>403</v>
      </c>
      <c r="D27">
        <v>0.75</v>
      </c>
      <c r="E27" t="s">
        <v>46</v>
      </c>
      <c r="F27" t="s">
        <v>31</v>
      </c>
      <c r="I27">
        <v>1</v>
      </c>
    </row>
    <row r="28" spans="1:9" ht="15">
      <c r="A28" t="s">
        <v>496</v>
      </c>
      <c r="B28" t="s">
        <v>497</v>
      </c>
      <c r="C28" t="s">
        <v>403</v>
      </c>
      <c r="D28">
        <v>0.75</v>
      </c>
      <c r="E28" t="s">
        <v>41</v>
      </c>
      <c r="F28" t="s">
        <v>31</v>
      </c>
      <c r="I28">
        <v>1</v>
      </c>
    </row>
    <row r="29" spans="1:9" ht="15">
      <c r="A29" t="s">
        <v>148</v>
      </c>
      <c r="B29" t="s">
        <v>149</v>
      </c>
      <c r="C29" t="s">
        <v>498</v>
      </c>
      <c r="D29">
        <v>2.405</v>
      </c>
      <c r="E29" t="s">
        <v>46</v>
      </c>
      <c r="F29" t="s">
        <v>31</v>
      </c>
      <c r="I29">
        <v>1</v>
      </c>
    </row>
    <row r="30" spans="1:9" ht="15">
      <c r="A30" t="s">
        <v>150</v>
      </c>
      <c r="B30" t="s">
        <v>151</v>
      </c>
      <c r="C30" t="s">
        <v>499</v>
      </c>
      <c r="D30">
        <v>0.973</v>
      </c>
      <c r="E30" t="s">
        <v>46</v>
      </c>
      <c r="F30" t="s">
        <v>31</v>
      </c>
      <c r="I30">
        <v>1</v>
      </c>
    </row>
    <row r="31" spans="1:9" ht="15">
      <c r="A31" t="s">
        <v>152</v>
      </c>
      <c r="B31" t="s">
        <v>153</v>
      </c>
      <c r="C31" t="s">
        <v>500</v>
      </c>
      <c r="D31">
        <v>0.714</v>
      </c>
      <c r="E31" t="s">
        <v>45</v>
      </c>
      <c r="F31" t="s">
        <v>31</v>
      </c>
      <c r="I31">
        <v>1</v>
      </c>
    </row>
    <row r="32" spans="1:9" ht="15">
      <c r="A32" t="s">
        <v>501</v>
      </c>
      <c r="B32" t="s">
        <v>502</v>
      </c>
      <c r="C32" t="s">
        <v>503</v>
      </c>
      <c r="D32">
        <v>2.409</v>
      </c>
      <c r="E32" t="s">
        <v>37</v>
      </c>
      <c r="F32" t="s">
        <v>31</v>
      </c>
      <c r="G32">
        <v>1</v>
      </c>
      <c r="I32">
        <v>1</v>
      </c>
    </row>
    <row r="33" spans="1:9" ht="15">
      <c r="A33" t="s">
        <v>154</v>
      </c>
      <c r="B33" t="s">
        <v>155</v>
      </c>
      <c r="C33" t="s">
        <v>504</v>
      </c>
      <c r="D33">
        <v>2.622</v>
      </c>
      <c r="E33" t="s">
        <v>46</v>
      </c>
      <c r="F33" t="s">
        <v>31</v>
      </c>
      <c r="G33">
        <v>1</v>
      </c>
      <c r="I33">
        <v>1</v>
      </c>
    </row>
    <row r="34" spans="1:9" ht="15">
      <c r="A34" s="27" t="s">
        <v>505</v>
      </c>
      <c r="B34" s="27" t="s">
        <v>506</v>
      </c>
      <c r="C34" s="27" t="s">
        <v>507</v>
      </c>
      <c r="D34" s="27">
        <v>4.281</v>
      </c>
      <c r="E34" s="27" t="s">
        <v>34</v>
      </c>
      <c r="F34" s="27" t="s">
        <v>31</v>
      </c>
      <c r="G34" s="27"/>
      <c r="H34" s="27">
        <v>1</v>
      </c>
      <c r="I34" s="27">
        <v>1</v>
      </c>
    </row>
    <row r="35" spans="1:9" ht="15">
      <c r="A35" t="s">
        <v>156</v>
      </c>
      <c r="B35" t="s">
        <v>157</v>
      </c>
      <c r="C35" t="s">
        <v>415</v>
      </c>
      <c r="D35">
        <v>2.678</v>
      </c>
      <c r="E35" t="s">
        <v>38</v>
      </c>
      <c r="F35" t="s">
        <v>97</v>
      </c>
      <c r="I35">
        <v>1</v>
      </c>
    </row>
    <row r="36" spans="1:9" ht="15">
      <c r="A36" t="s">
        <v>158</v>
      </c>
      <c r="B36" t="s">
        <v>159</v>
      </c>
      <c r="C36" t="s">
        <v>508</v>
      </c>
      <c r="D36">
        <v>1.285</v>
      </c>
      <c r="E36" t="s">
        <v>46</v>
      </c>
      <c r="F36" t="s">
        <v>31</v>
      </c>
      <c r="G36">
        <v>1</v>
      </c>
      <c r="I36">
        <v>1</v>
      </c>
    </row>
    <row r="37" spans="1:9" ht="15">
      <c r="A37" t="s">
        <v>160</v>
      </c>
      <c r="B37" t="s">
        <v>161</v>
      </c>
      <c r="C37" t="s">
        <v>509</v>
      </c>
      <c r="D37">
        <v>0.991</v>
      </c>
      <c r="E37" t="s">
        <v>46</v>
      </c>
      <c r="F37" t="s">
        <v>31</v>
      </c>
      <c r="I37">
        <v>1</v>
      </c>
    </row>
    <row r="38" spans="1:9" ht="15">
      <c r="A38" t="s">
        <v>221</v>
      </c>
      <c r="B38" t="s">
        <v>222</v>
      </c>
      <c r="C38" t="s">
        <v>397</v>
      </c>
      <c r="D38">
        <v>0.75</v>
      </c>
      <c r="E38" t="s">
        <v>46</v>
      </c>
      <c r="F38" t="s">
        <v>97</v>
      </c>
      <c r="I38">
        <v>1</v>
      </c>
    </row>
    <row r="39" spans="1:9" ht="15">
      <c r="A39" t="s">
        <v>162</v>
      </c>
      <c r="B39" t="s">
        <v>163</v>
      </c>
      <c r="C39" t="s">
        <v>403</v>
      </c>
      <c r="D39">
        <v>0.75</v>
      </c>
      <c r="E39" t="s">
        <v>46</v>
      </c>
      <c r="F39" t="s">
        <v>31</v>
      </c>
      <c r="I39">
        <v>1</v>
      </c>
    </row>
    <row r="40" spans="7:9" ht="15">
      <c r="G40">
        <f>SUM(G2:G39)</f>
        <v>16</v>
      </c>
      <c r="H40">
        <f>SUM(H2:H39)</f>
        <v>3</v>
      </c>
      <c r="I40">
        <f>SUM(I2:I39)</f>
        <v>38</v>
      </c>
    </row>
    <row r="41" ht="15">
      <c r="G41">
        <f>+I40-H40</f>
        <v>35</v>
      </c>
    </row>
  </sheetData>
  <sheetProtection password="CA28" sheet="1"/>
  <autoFilter ref="A1:I41"/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34">
      <selection activeCell="D10" sqref="D10:F10"/>
    </sheetView>
  </sheetViews>
  <sheetFormatPr defaultColWidth="11.421875" defaultRowHeight="15"/>
  <cols>
    <col min="2" max="2" width="23.00390625" style="0" bestFit="1" customWidth="1"/>
  </cols>
  <sheetData>
    <row r="1" spans="1:9" ht="15">
      <c r="A1" t="s">
        <v>11</v>
      </c>
      <c r="B1" t="s">
        <v>25</v>
      </c>
      <c r="C1" t="s">
        <v>26</v>
      </c>
      <c r="D1" t="s">
        <v>27</v>
      </c>
      <c r="E1" t="s">
        <v>28</v>
      </c>
      <c r="F1" t="s">
        <v>29</v>
      </c>
      <c r="G1" t="s">
        <v>108</v>
      </c>
      <c r="H1" t="s">
        <v>164</v>
      </c>
      <c r="I1" t="s">
        <v>165</v>
      </c>
    </row>
    <row r="2" spans="1:9" ht="15">
      <c r="A2" t="s">
        <v>35</v>
      </c>
      <c r="B2" t="s">
        <v>36</v>
      </c>
      <c r="C2" t="s">
        <v>510</v>
      </c>
      <c r="D2">
        <v>3.167</v>
      </c>
      <c r="E2" t="s">
        <v>34</v>
      </c>
      <c r="F2" t="s">
        <v>31</v>
      </c>
      <c r="I2">
        <v>1</v>
      </c>
    </row>
    <row r="3" spans="1:9" ht="15">
      <c r="A3" s="27" t="s">
        <v>32</v>
      </c>
      <c r="B3" s="27" t="s">
        <v>33</v>
      </c>
      <c r="C3" s="27" t="s">
        <v>511</v>
      </c>
      <c r="D3" s="27">
        <v>4.817</v>
      </c>
      <c r="E3" s="27" t="s">
        <v>41</v>
      </c>
      <c r="F3" s="27" t="s">
        <v>31</v>
      </c>
      <c r="G3" s="27"/>
      <c r="H3" s="27">
        <v>1</v>
      </c>
      <c r="I3" s="27">
        <v>1</v>
      </c>
    </row>
    <row r="4" spans="1:9" ht="15">
      <c r="A4" t="s">
        <v>39</v>
      </c>
      <c r="B4" t="s">
        <v>40</v>
      </c>
      <c r="C4" t="s">
        <v>512</v>
      </c>
      <c r="D4">
        <v>3.606</v>
      </c>
      <c r="E4" t="s">
        <v>46</v>
      </c>
      <c r="F4" t="s">
        <v>31</v>
      </c>
      <c r="G4">
        <v>1</v>
      </c>
      <c r="I4">
        <v>1</v>
      </c>
    </row>
    <row r="5" spans="1:9" ht="15">
      <c r="A5" t="s">
        <v>43</v>
      </c>
      <c r="B5" t="s">
        <v>44</v>
      </c>
      <c r="C5" t="s">
        <v>513</v>
      </c>
      <c r="D5">
        <v>1.437</v>
      </c>
      <c r="E5" t="s">
        <v>37</v>
      </c>
      <c r="F5" t="s">
        <v>31</v>
      </c>
      <c r="I5">
        <v>1</v>
      </c>
    </row>
    <row r="6" spans="1:9" ht="15">
      <c r="A6" s="27" t="s">
        <v>223</v>
      </c>
      <c r="B6" s="27" t="s">
        <v>224</v>
      </c>
      <c r="C6" s="27" t="s">
        <v>514</v>
      </c>
      <c r="D6" s="27">
        <v>5.602</v>
      </c>
      <c r="E6" s="27" t="s">
        <v>37</v>
      </c>
      <c r="F6" s="27" t="s">
        <v>31</v>
      </c>
      <c r="G6" s="27"/>
      <c r="H6" s="27">
        <v>1</v>
      </c>
      <c r="I6" s="27">
        <v>1</v>
      </c>
    </row>
    <row r="7" spans="1:9" ht="15">
      <c r="A7" t="s">
        <v>515</v>
      </c>
      <c r="B7" t="s">
        <v>516</v>
      </c>
      <c r="C7" t="s">
        <v>397</v>
      </c>
      <c r="D7">
        <v>0.75</v>
      </c>
      <c r="E7" t="s">
        <v>37</v>
      </c>
      <c r="F7" t="s">
        <v>97</v>
      </c>
      <c r="I7">
        <v>1</v>
      </c>
    </row>
    <row r="8" spans="1:9" ht="15">
      <c r="A8" t="s">
        <v>98</v>
      </c>
      <c r="B8" t="s">
        <v>99</v>
      </c>
      <c r="C8" t="s">
        <v>517</v>
      </c>
      <c r="D8">
        <v>2.118</v>
      </c>
      <c r="E8" t="s">
        <v>34</v>
      </c>
      <c r="F8" t="s">
        <v>97</v>
      </c>
      <c r="I8">
        <v>1</v>
      </c>
    </row>
    <row r="9" spans="1:9" ht="15">
      <c r="A9" t="s">
        <v>47</v>
      </c>
      <c r="B9" t="s">
        <v>48</v>
      </c>
      <c r="C9" t="s">
        <v>518</v>
      </c>
      <c r="D9">
        <v>1.023</v>
      </c>
      <c r="E9" t="s">
        <v>34</v>
      </c>
      <c r="F9" t="s">
        <v>31</v>
      </c>
      <c r="I9">
        <v>1</v>
      </c>
    </row>
    <row r="10" spans="1:9" ht="15">
      <c r="A10" t="s">
        <v>225</v>
      </c>
      <c r="B10" t="s">
        <v>226</v>
      </c>
      <c r="C10" t="s">
        <v>519</v>
      </c>
      <c r="D10">
        <v>2.132</v>
      </c>
      <c r="E10" t="s">
        <v>37</v>
      </c>
      <c r="F10" t="s">
        <v>97</v>
      </c>
      <c r="G10">
        <v>1</v>
      </c>
      <c r="I10">
        <v>1</v>
      </c>
    </row>
    <row r="11" spans="1:9" ht="15">
      <c r="A11" t="s">
        <v>49</v>
      </c>
      <c r="B11" t="s">
        <v>50</v>
      </c>
      <c r="C11" t="s">
        <v>520</v>
      </c>
      <c r="D11">
        <v>2.69</v>
      </c>
      <c r="E11" t="s">
        <v>41</v>
      </c>
      <c r="F11" t="s">
        <v>31</v>
      </c>
      <c r="I11">
        <v>1</v>
      </c>
    </row>
    <row r="12" spans="1:9" ht="15">
      <c r="A12" t="s">
        <v>51</v>
      </c>
      <c r="B12" t="s">
        <v>52</v>
      </c>
      <c r="C12" t="s">
        <v>397</v>
      </c>
      <c r="D12">
        <v>0.75</v>
      </c>
      <c r="E12" t="s">
        <v>34</v>
      </c>
      <c r="F12" t="s">
        <v>31</v>
      </c>
      <c r="I12">
        <v>1</v>
      </c>
    </row>
    <row r="13" spans="1:9" ht="15">
      <c r="A13" t="s">
        <v>227</v>
      </c>
      <c r="B13" t="s">
        <v>228</v>
      </c>
      <c r="C13" t="s">
        <v>521</v>
      </c>
      <c r="D13">
        <v>2.562</v>
      </c>
      <c r="E13" t="s">
        <v>37</v>
      </c>
      <c r="F13" t="s">
        <v>31</v>
      </c>
      <c r="G13">
        <v>1</v>
      </c>
      <c r="I13">
        <v>1</v>
      </c>
    </row>
    <row r="14" spans="1:9" ht="15">
      <c r="A14" s="27" t="s">
        <v>53</v>
      </c>
      <c r="B14" s="27" t="s">
        <v>100</v>
      </c>
      <c r="C14" s="27" t="s">
        <v>522</v>
      </c>
      <c r="D14" s="27">
        <v>6.114</v>
      </c>
      <c r="E14" s="27" t="s">
        <v>37</v>
      </c>
      <c r="F14" s="27" t="s">
        <v>31</v>
      </c>
      <c r="G14" s="27"/>
      <c r="H14" s="27">
        <v>1</v>
      </c>
      <c r="I14" s="27">
        <v>1</v>
      </c>
    </row>
    <row r="15" spans="1:9" ht="15">
      <c r="A15" t="s">
        <v>54</v>
      </c>
      <c r="B15" t="s">
        <v>55</v>
      </c>
      <c r="C15" t="s">
        <v>523</v>
      </c>
      <c r="D15">
        <v>2.737</v>
      </c>
      <c r="E15" t="s">
        <v>46</v>
      </c>
      <c r="F15" t="s">
        <v>31</v>
      </c>
      <c r="I15">
        <v>1</v>
      </c>
    </row>
    <row r="16" spans="1:9" ht="15">
      <c r="A16" t="s">
        <v>101</v>
      </c>
      <c r="B16" t="s">
        <v>102</v>
      </c>
      <c r="C16" t="s">
        <v>403</v>
      </c>
      <c r="D16">
        <v>0.75</v>
      </c>
      <c r="E16" t="s">
        <v>46</v>
      </c>
      <c r="F16" t="s">
        <v>31</v>
      </c>
      <c r="I16">
        <v>1</v>
      </c>
    </row>
    <row r="17" spans="1:9" ht="15">
      <c r="A17" t="s">
        <v>56</v>
      </c>
      <c r="B17" t="s">
        <v>57</v>
      </c>
      <c r="C17" t="s">
        <v>524</v>
      </c>
      <c r="D17">
        <v>1.113</v>
      </c>
      <c r="E17" t="s">
        <v>46</v>
      </c>
      <c r="F17" t="s">
        <v>31</v>
      </c>
      <c r="I17">
        <v>1</v>
      </c>
    </row>
    <row r="18" spans="1:9" ht="15">
      <c r="A18" t="s">
        <v>58</v>
      </c>
      <c r="B18" t="s">
        <v>59</v>
      </c>
      <c r="C18" t="s">
        <v>525</v>
      </c>
      <c r="D18">
        <v>3.301</v>
      </c>
      <c r="E18" t="s">
        <v>41</v>
      </c>
      <c r="F18" t="s">
        <v>31</v>
      </c>
      <c r="I18">
        <v>1</v>
      </c>
    </row>
    <row r="19" spans="1:9" ht="15">
      <c r="A19" t="s">
        <v>60</v>
      </c>
      <c r="B19" t="s">
        <v>61</v>
      </c>
      <c r="C19" t="s">
        <v>526</v>
      </c>
      <c r="D19">
        <v>1.267</v>
      </c>
      <c r="E19" t="s">
        <v>46</v>
      </c>
      <c r="F19" t="s">
        <v>31</v>
      </c>
      <c r="G19">
        <v>1</v>
      </c>
      <c r="I19">
        <v>1</v>
      </c>
    </row>
    <row r="20" spans="1:9" ht="15">
      <c r="A20" t="s">
        <v>62</v>
      </c>
      <c r="B20" t="s">
        <v>63</v>
      </c>
      <c r="C20" t="s">
        <v>527</v>
      </c>
      <c r="D20">
        <v>3.18</v>
      </c>
      <c r="E20" t="s">
        <v>41</v>
      </c>
      <c r="F20" t="s">
        <v>31</v>
      </c>
      <c r="I20">
        <v>1</v>
      </c>
    </row>
    <row r="21" spans="1:9" ht="15">
      <c r="A21" t="s">
        <v>64</v>
      </c>
      <c r="B21" t="s">
        <v>65</v>
      </c>
      <c r="C21" t="s">
        <v>528</v>
      </c>
      <c r="D21">
        <v>0.799</v>
      </c>
      <c r="E21" t="s">
        <v>38</v>
      </c>
      <c r="F21" t="s">
        <v>31</v>
      </c>
      <c r="I21">
        <v>1</v>
      </c>
    </row>
    <row r="22" spans="1:9" ht="15">
      <c r="A22" t="s">
        <v>66</v>
      </c>
      <c r="B22" t="s">
        <v>103</v>
      </c>
      <c r="C22" t="s">
        <v>529</v>
      </c>
      <c r="D22">
        <v>1.283</v>
      </c>
      <c r="E22" t="s">
        <v>41</v>
      </c>
      <c r="F22" t="s">
        <v>31</v>
      </c>
      <c r="I22">
        <v>1</v>
      </c>
    </row>
    <row r="23" spans="1:9" ht="15">
      <c r="A23" t="s">
        <v>229</v>
      </c>
      <c r="B23" t="s">
        <v>230</v>
      </c>
      <c r="C23" t="s">
        <v>403</v>
      </c>
      <c r="D23">
        <v>0.75</v>
      </c>
      <c r="E23" t="s">
        <v>34</v>
      </c>
      <c r="F23" t="s">
        <v>31</v>
      </c>
      <c r="I23">
        <v>1</v>
      </c>
    </row>
    <row r="24" spans="1:9" ht="15">
      <c r="A24" t="s">
        <v>231</v>
      </c>
      <c r="B24" t="s">
        <v>232</v>
      </c>
      <c r="C24" t="s">
        <v>530</v>
      </c>
      <c r="D24">
        <v>1.977</v>
      </c>
      <c r="E24" t="s">
        <v>37</v>
      </c>
      <c r="F24" t="s">
        <v>97</v>
      </c>
      <c r="I24">
        <v>1</v>
      </c>
    </row>
    <row r="25" spans="1:9" ht="15">
      <c r="A25" s="27" t="s">
        <v>67</v>
      </c>
      <c r="B25" s="27" t="s">
        <v>68</v>
      </c>
      <c r="C25" s="27" t="s">
        <v>531</v>
      </c>
      <c r="D25" s="27">
        <v>3.595</v>
      </c>
      <c r="E25" s="27" t="s">
        <v>34</v>
      </c>
      <c r="F25" s="27" t="s">
        <v>31</v>
      </c>
      <c r="G25" s="27"/>
      <c r="H25" s="27">
        <v>1</v>
      </c>
      <c r="I25" s="27">
        <v>1</v>
      </c>
    </row>
    <row r="26" spans="1:9" ht="15">
      <c r="A26" t="s">
        <v>69</v>
      </c>
      <c r="B26" t="s">
        <v>70</v>
      </c>
      <c r="C26" t="s">
        <v>532</v>
      </c>
      <c r="D26">
        <v>1.957</v>
      </c>
      <c r="E26" t="s">
        <v>46</v>
      </c>
      <c r="F26" t="s">
        <v>31</v>
      </c>
      <c r="G26">
        <v>1</v>
      </c>
      <c r="I26">
        <v>1</v>
      </c>
    </row>
    <row r="27" spans="1:9" ht="15">
      <c r="A27" t="s">
        <v>71</v>
      </c>
      <c r="B27" t="s">
        <v>72</v>
      </c>
      <c r="C27" t="s">
        <v>533</v>
      </c>
      <c r="D27">
        <v>1.332</v>
      </c>
      <c r="E27" t="s">
        <v>45</v>
      </c>
      <c r="F27" t="s">
        <v>31</v>
      </c>
      <c r="G27">
        <v>1</v>
      </c>
      <c r="I27">
        <v>1</v>
      </c>
    </row>
    <row r="28" spans="1:9" ht="15">
      <c r="A28" s="48" t="s">
        <v>664</v>
      </c>
      <c r="B28" s="48" t="s">
        <v>662</v>
      </c>
      <c r="C28" s="48" t="s">
        <v>403</v>
      </c>
      <c r="D28" s="48">
        <v>0.75</v>
      </c>
      <c r="E28" s="48" t="s">
        <v>41</v>
      </c>
      <c r="F28" s="48" t="s">
        <v>97</v>
      </c>
      <c r="G28" s="48">
        <v>1</v>
      </c>
      <c r="H28" s="48"/>
      <c r="I28" s="48">
        <v>1</v>
      </c>
    </row>
    <row r="29" spans="1:9" ht="15">
      <c r="A29" t="s">
        <v>534</v>
      </c>
      <c r="B29" t="s">
        <v>535</v>
      </c>
      <c r="C29" t="s">
        <v>536</v>
      </c>
      <c r="D29">
        <v>2.666</v>
      </c>
      <c r="E29" t="s">
        <v>37</v>
      </c>
      <c r="F29" t="s">
        <v>31</v>
      </c>
      <c r="G29">
        <v>1</v>
      </c>
      <c r="I29">
        <v>1</v>
      </c>
    </row>
    <row r="30" spans="1:9" ht="15">
      <c r="A30" t="s">
        <v>73</v>
      </c>
      <c r="B30" t="s">
        <v>74</v>
      </c>
      <c r="C30" t="s">
        <v>432</v>
      </c>
      <c r="D30">
        <v>1.821</v>
      </c>
      <c r="E30" t="s">
        <v>34</v>
      </c>
      <c r="F30" t="s">
        <v>31</v>
      </c>
      <c r="I30">
        <v>1</v>
      </c>
    </row>
    <row r="31" spans="1:9" ht="15">
      <c r="A31" t="s">
        <v>233</v>
      </c>
      <c r="B31" t="s">
        <v>234</v>
      </c>
      <c r="C31" t="s">
        <v>537</v>
      </c>
      <c r="D31">
        <v>2.362</v>
      </c>
      <c r="E31" t="s">
        <v>37</v>
      </c>
      <c r="F31" t="s">
        <v>31</v>
      </c>
      <c r="I31">
        <v>1</v>
      </c>
    </row>
    <row r="32" spans="1:9" ht="15">
      <c r="A32" t="s">
        <v>75</v>
      </c>
      <c r="B32" t="s">
        <v>76</v>
      </c>
      <c r="C32" t="s">
        <v>403</v>
      </c>
      <c r="D32">
        <v>0.75</v>
      </c>
      <c r="E32" t="s">
        <v>46</v>
      </c>
      <c r="F32" t="s">
        <v>31</v>
      </c>
      <c r="I32">
        <v>1</v>
      </c>
    </row>
    <row r="33" spans="1:9" ht="15">
      <c r="A33" t="s">
        <v>77</v>
      </c>
      <c r="B33" t="s">
        <v>78</v>
      </c>
      <c r="C33" t="s">
        <v>538</v>
      </c>
      <c r="D33">
        <v>2.152</v>
      </c>
      <c r="E33" t="s">
        <v>41</v>
      </c>
      <c r="F33" t="s">
        <v>31</v>
      </c>
      <c r="I33">
        <v>1</v>
      </c>
    </row>
    <row r="34" spans="1:9" ht="15">
      <c r="A34" t="s">
        <v>79</v>
      </c>
      <c r="B34" t="s">
        <v>80</v>
      </c>
      <c r="C34" t="s">
        <v>539</v>
      </c>
      <c r="D34">
        <v>2.32</v>
      </c>
      <c r="E34" t="s">
        <v>34</v>
      </c>
      <c r="F34" t="s">
        <v>31</v>
      </c>
      <c r="I34">
        <v>1</v>
      </c>
    </row>
    <row r="35" spans="1:9" ht="15">
      <c r="A35" t="s">
        <v>81</v>
      </c>
      <c r="B35" t="s">
        <v>82</v>
      </c>
      <c r="C35" t="s">
        <v>540</v>
      </c>
      <c r="D35">
        <v>3.475</v>
      </c>
      <c r="E35" t="s">
        <v>34</v>
      </c>
      <c r="F35" t="s">
        <v>31</v>
      </c>
      <c r="G35">
        <v>1</v>
      </c>
      <c r="I35">
        <v>1</v>
      </c>
    </row>
    <row r="36" spans="1:9" ht="15">
      <c r="A36" t="s">
        <v>83</v>
      </c>
      <c r="B36" t="s">
        <v>84</v>
      </c>
      <c r="C36" t="s">
        <v>397</v>
      </c>
      <c r="D36">
        <v>0.75</v>
      </c>
      <c r="E36" t="s">
        <v>45</v>
      </c>
      <c r="F36" t="s">
        <v>31</v>
      </c>
      <c r="I36">
        <v>1</v>
      </c>
    </row>
    <row r="37" spans="1:9" ht="15">
      <c r="A37" s="27" t="s">
        <v>85</v>
      </c>
      <c r="B37" s="27" t="s">
        <v>104</v>
      </c>
      <c r="C37" s="27" t="s">
        <v>541</v>
      </c>
      <c r="D37" s="27">
        <v>4.834</v>
      </c>
      <c r="E37" s="27" t="s">
        <v>37</v>
      </c>
      <c r="F37" s="27" t="s">
        <v>31</v>
      </c>
      <c r="G37" s="27"/>
      <c r="H37" s="27">
        <v>1</v>
      </c>
      <c r="I37" s="27">
        <v>1</v>
      </c>
    </row>
    <row r="38" spans="1:9" ht="15">
      <c r="A38" t="s">
        <v>86</v>
      </c>
      <c r="B38" t="s">
        <v>87</v>
      </c>
      <c r="C38" t="s">
        <v>542</v>
      </c>
      <c r="D38">
        <v>3.535</v>
      </c>
      <c r="E38" t="s">
        <v>41</v>
      </c>
      <c r="F38" t="s">
        <v>31</v>
      </c>
      <c r="I38">
        <v>1</v>
      </c>
    </row>
    <row r="39" spans="1:9" ht="15">
      <c r="A39" s="27" t="s">
        <v>543</v>
      </c>
      <c r="B39" s="27" t="s">
        <v>544</v>
      </c>
      <c r="C39" s="27" t="s">
        <v>545</v>
      </c>
      <c r="D39" s="27">
        <v>4.738</v>
      </c>
      <c r="E39" s="27" t="s">
        <v>34</v>
      </c>
      <c r="F39" s="27" t="s">
        <v>31</v>
      </c>
      <c r="G39" s="27"/>
      <c r="H39" s="27">
        <v>1</v>
      </c>
      <c r="I39" s="27">
        <v>1</v>
      </c>
    </row>
    <row r="40" spans="1:9" ht="15">
      <c r="A40" s="27" t="s">
        <v>546</v>
      </c>
      <c r="B40" s="27" t="s">
        <v>547</v>
      </c>
      <c r="C40" s="27" t="s">
        <v>548</v>
      </c>
      <c r="D40" s="27">
        <v>6.014</v>
      </c>
      <c r="E40" s="27" t="s">
        <v>37</v>
      </c>
      <c r="F40" s="27" t="s">
        <v>31</v>
      </c>
      <c r="G40" s="27"/>
      <c r="H40" s="27">
        <v>1</v>
      </c>
      <c r="I40" s="27">
        <v>1</v>
      </c>
    </row>
    <row r="41" spans="1:9" ht="15">
      <c r="A41" t="s">
        <v>88</v>
      </c>
      <c r="B41" t="s">
        <v>105</v>
      </c>
      <c r="C41" t="s">
        <v>549</v>
      </c>
      <c r="D41">
        <v>1.38</v>
      </c>
      <c r="E41" t="s">
        <v>42</v>
      </c>
      <c r="F41" t="s">
        <v>31</v>
      </c>
      <c r="G41">
        <v>1</v>
      </c>
      <c r="I41">
        <v>1</v>
      </c>
    </row>
    <row r="42" spans="1:9" ht="15">
      <c r="A42" s="27" t="s">
        <v>89</v>
      </c>
      <c r="B42" s="27" t="s">
        <v>90</v>
      </c>
      <c r="C42" s="27" t="s">
        <v>550</v>
      </c>
      <c r="D42" s="27">
        <v>4.429</v>
      </c>
      <c r="E42" s="27" t="s">
        <v>37</v>
      </c>
      <c r="F42" s="27" t="s">
        <v>31</v>
      </c>
      <c r="G42" s="27"/>
      <c r="H42" s="27">
        <v>1</v>
      </c>
      <c r="I42" s="27">
        <v>1</v>
      </c>
    </row>
    <row r="43" spans="1:9" ht="15">
      <c r="A43" t="s">
        <v>91</v>
      </c>
      <c r="B43" t="s">
        <v>92</v>
      </c>
      <c r="C43" t="s">
        <v>551</v>
      </c>
      <c r="D43">
        <v>1.472</v>
      </c>
      <c r="E43" t="s">
        <v>46</v>
      </c>
      <c r="F43" t="s">
        <v>31</v>
      </c>
      <c r="I43">
        <v>1</v>
      </c>
    </row>
    <row r="44" spans="1:9" ht="15">
      <c r="A44" s="48" t="s">
        <v>657</v>
      </c>
      <c r="B44" s="48" t="s">
        <v>658</v>
      </c>
      <c r="C44" s="48" t="s">
        <v>659</v>
      </c>
      <c r="D44" s="48">
        <v>2.05</v>
      </c>
      <c r="E44" s="48" t="s">
        <v>46</v>
      </c>
      <c r="F44" s="48" t="s">
        <v>31</v>
      </c>
      <c r="G44" s="48">
        <v>1</v>
      </c>
      <c r="H44" s="48"/>
      <c r="I44" s="48">
        <v>1</v>
      </c>
    </row>
    <row r="45" spans="1:9" ht="15">
      <c r="A45" t="s">
        <v>552</v>
      </c>
      <c r="B45" t="s">
        <v>553</v>
      </c>
      <c r="C45" t="s">
        <v>554</v>
      </c>
      <c r="D45">
        <v>0.743</v>
      </c>
      <c r="E45" t="s">
        <v>37</v>
      </c>
      <c r="F45" t="s">
        <v>31</v>
      </c>
      <c r="I45">
        <v>1</v>
      </c>
    </row>
    <row r="46" spans="1:9" ht="15">
      <c r="A46" t="s">
        <v>93</v>
      </c>
      <c r="B46" t="s">
        <v>94</v>
      </c>
      <c r="C46" t="s">
        <v>555</v>
      </c>
      <c r="D46">
        <v>1.12</v>
      </c>
      <c r="E46" t="s">
        <v>46</v>
      </c>
      <c r="F46" t="s">
        <v>97</v>
      </c>
      <c r="I46">
        <v>1</v>
      </c>
    </row>
    <row r="47" spans="1:9" ht="15">
      <c r="A47" t="s">
        <v>95</v>
      </c>
      <c r="B47" t="s">
        <v>106</v>
      </c>
      <c r="C47" t="s">
        <v>556</v>
      </c>
      <c r="D47">
        <v>1.307</v>
      </c>
      <c r="E47" t="s">
        <v>46</v>
      </c>
      <c r="F47" t="s">
        <v>97</v>
      </c>
      <c r="G47">
        <v>1</v>
      </c>
      <c r="I47">
        <v>1</v>
      </c>
    </row>
    <row r="48" spans="1:9" ht="15">
      <c r="A48" t="s">
        <v>235</v>
      </c>
      <c r="B48" t="s">
        <v>236</v>
      </c>
      <c r="C48" t="s">
        <v>557</v>
      </c>
      <c r="D48">
        <v>1.807</v>
      </c>
      <c r="E48" t="s">
        <v>37</v>
      </c>
      <c r="F48" t="s">
        <v>31</v>
      </c>
      <c r="I48">
        <v>1</v>
      </c>
    </row>
    <row r="49" spans="1:9" ht="15">
      <c r="A49" t="s">
        <v>96</v>
      </c>
      <c r="B49" t="s">
        <v>107</v>
      </c>
      <c r="C49" t="s">
        <v>558</v>
      </c>
      <c r="D49">
        <v>1.488</v>
      </c>
      <c r="E49" t="s">
        <v>41</v>
      </c>
      <c r="F49" t="s">
        <v>31</v>
      </c>
      <c r="I49">
        <v>1</v>
      </c>
    </row>
    <row r="50" spans="7:9" ht="15">
      <c r="G50">
        <f>SUM(G2:G49)</f>
        <v>12</v>
      </c>
      <c r="H50">
        <f>SUM(H2:H49)</f>
        <v>8</v>
      </c>
      <c r="I50">
        <f>SUM(I2:I49)</f>
        <v>48</v>
      </c>
    </row>
    <row r="51" ht="15">
      <c r="G51">
        <f>+I50-H50</f>
        <v>40</v>
      </c>
    </row>
  </sheetData>
  <sheetProtection password="CA28" sheet="1"/>
  <autoFilter ref="A1:I51"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Jean-Claude Locatelli</dc:creator>
  <cp:keywords/>
  <dc:description/>
  <cp:lastModifiedBy>Jean-Claude Locatelli</cp:lastModifiedBy>
  <cp:lastPrinted>2018-06-07T16:51:05Z</cp:lastPrinted>
  <dcterms:created xsi:type="dcterms:W3CDTF">2016-06-04T20:18:06Z</dcterms:created>
  <dcterms:modified xsi:type="dcterms:W3CDTF">2018-09-12T05:12:06Z</dcterms:modified>
  <cp:category/>
  <cp:version/>
  <cp:contentType/>
  <cp:contentStatus/>
</cp:coreProperties>
</file>